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4"/>
  </bookViews>
  <sheets>
    <sheet name="1" sheetId="1" r:id="rId1"/>
    <sheet name="2" sheetId="2" r:id="rId2"/>
    <sheet name="3 набор" sheetId="3" r:id="rId3"/>
    <sheet name="4" sheetId="4" r:id="rId4"/>
    <sheet name="5 " sheetId="5" r:id="rId5"/>
  </sheets>
  <definedNames>
    <definedName name="_xlnm._FilterDatabase" localSheetId="2" hidden="1">'3 набор'!$A$11:$H$229</definedName>
    <definedName name="_xlnm.Print_Area" localSheetId="2">'3 набор'!$A$1:$G$256</definedName>
    <definedName name="_xlnm.Print_Area" localSheetId="3">'4'!$A$1:$G$191</definedName>
  </definedNames>
  <calcPr fullCalcOnLoad="1"/>
</workbook>
</file>

<file path=xl/sharedStrings.xml><?xml version="1.0" encoding="utf-8"?>
<sst xmlns="http://schemas.openxmlformats.org/spreadsheetml/2006/main" count="1118" uniqueCount="741">
  <si>
    <t>Всего расходов</t>
  </si>
  <si>
    <t>7</t>
  </si>
  <si>
    <t>8</t>
  </si>
  <si>
    <t xml:space="preserve">сельского поселения Успенского района </t>
  </si>
  <si>
    <t>№     п/п</t>
  </si>
  <si>
    <t/>
  </si>
  <si>
    <t>Другие вопросы в области физической культуры и спорта</t>
  </si>
  <si>
    <t>Физическая культура и спорт</t>
  </si>
  <si>
    <t>Резервные фонды</t>
  </si>
  <si>
    <t>Культура</t>
  </si>
  <si>
    <t>Культура и кинематография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</si>
  <si>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</si>
  <si>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</si>
  <si>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</si>
  <si>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</si>
  <si>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</si>
  <si>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</si>
  <si>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</si>
  <si>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</si>
  <si>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</si>
  <si>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</si>
  <si>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</si>
  <si>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 Наименование показателя</t>
  </si>
  <si>
    <t>Ведомство, раздел, подраздел, целевая статья расходов, вид расходов</t>
  </si>
  <si>
    <t>% исполнения</t>
  </si>
  <si>
    <t xml:space="preserve">Национальная оборона </t>
  </si>
  <si>
    <t>Мобилизационная и вневойсковая подготовка</t>
  </si>
  <si>
    <t>0100</t>
  </si>
  <si>
    <t>0102</t>
  </si>
  <si>
    <t xml:space="preserve">0104 </t>
  </si>
  <si>
    <t>0111</t>
  </si>
  <si>
    <t>0113</t>
  </si>
  <si>
    <t>0200</t>
  </si>
  <si>
    <t>0203</t>
  </si>
  <si>
    <t>0300</t>
  </si>
  <si>
    <t>0309</t>
  </si>
  <si>
    <t>0400</t>
  </si>
  <si>
    <t>0412</t>
  </si>
  <si>
    <t>0500</t>
  </si>
  <si>
    <t>0502</t>
  </si>
  <si>
    <t>0503</t>
  </si>
  <si>
    <t>0800</t>
  </si>
  <si>
    <t>0801</t>
  </si>
  <si>
    <t>1100</t>
  </si>
  <si>
    <t>1105</t>
  </si>
  <si>
    <t>в том числе:</t>
  </si>
  <si>
    <t>Наименование показателя</t>
  </si>
  <si>
    <t xml:space="preserve">Код бюджетной классификации 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</si>
  <si>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</si>
  <si>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</si>
  <si>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</si>
  <si>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</si>
  <si>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</si>
  <si>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</si>
  <si>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</si>
  <si>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</si>
  <si>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</si>
  <si>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</si>
  <si>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</si>
  <si>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</si>
  <si>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</si>
  <si>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</si>
  <si>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</si>
  <si>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</si>
  <si>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</si>
  <si>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</si>
  <si>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</si>
  <si>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</si>
  <si>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</si>
  <si>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</si>
  <si>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</si>
  <si>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Приложение №2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</si>
  <si>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</si>
  <si>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</si>
  <si>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</si>
  <si>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</si>
  <si>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</si>
  <si>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</si>
  <si>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0409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</si>
  <si>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</si>
  <si>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</si>
  <si>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</si>
  <si>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</si>
  <si>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</si>
  <si>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</si>
  <si>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</si>
  <si>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</si>
  <si>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</si>
  <si>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</si>
  <si>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</si>
  <si>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</si>
  <si>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0310</t>
  </si>
  <si>
    <t xml:space="preserve">Обеспечение пожарной безопасности </t>
  </si>
  <si>
    <t>№ п/п</t>
  </si>
  <si>
    <t>Всего</t>
  </si>
  <si>
    <t>1</t>
  </si>
  <si>
    <t>991 0000 00 0 00 00000 000</t>
  </si>
  <si>
    <t>991 0100 00 0 00 00000 000</t>
  </si>
  <si>
    <t>991 0106 00 0 00 00000 000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</si>
  <si>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</si>
  <si>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991 0106 56 0 00 00000 000</t>
  </si>
  <si>
    <t>Осуществление внешнего финансового контроля в сельских поселениях</t>
  </si>
  <si>
    <t>991 0106 56 1 00 00000 000</t>
  </si>
  <si>
    <t>Расходы на обеспечение функций муниципальных органов</t>
  </si>
  <si>
    <t>991 0106 56 1 00 00190 000</t>
  </si>
  <si>
    <t>Иные межбюджетные трансферты</t>
  </si>
  <si>
    <t>991 0106 56 1 00 00190 540</t>
  </si>
  <si>
    <t>2</t>
  </si>
  <si>
    <t>992 0000 00 0 00 00000 000</t>
  </si>
  <si>
    <t xml:space="preserve">992 0100 00 0 00 00000 000 </t>
  </si>
  <si>
    <t>2.1</t>
  </si>
  <si>
    <t>Функционирование высшего должностного лица субъекта Российской Федерации и органа местного самоуправления</t>
  </si>
  <si>
    <t xml:space="preserve">992 0102 00 0 00 00000 000 </t>
  </si>
  <si>
    <t>Руководство и управление в сфере установленных функций органов местного самоуправления</t>
  </si>
  <si>
    <t xml:space="preserve">992 0102 50 0 00 00000 000 </t>
  </si>
  <si>
    <t xml:space="preserve">Обеспечение деятельности главы </t>
  </si>
  <si>
    <t xml:space="preserve">992 0102 50 1 00 00000 000 </t>
  </si>
  <si>
    <t xml:space="preserve">992 0102 50 1 00 00190 000 </t>
  </si>
  <si>
    <t>Расходы на выплаты персоналу муниципальных органов</t>
  </si>
  <si>
    <t xml:space="preserve">992 0102 50 1 00 00190 120 </t>
  </si>
  <si>
    <t>2.2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</si>
  <si>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</si>
  <si>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992 0104 00 0 00 0000 000 </t>
  </si>
  <si>
    <t>Обеспечение деятельности администрации</t>
  </si>
  <si>
    <t xml:space="preserve">992 0104 52 0 00 00000 000 </t>
  </si>
  <si>
    <t>Обеспечение функционирования администрации</t>
  </si>
  <si>
    <t xml:space="preserve">992 0104 52 1 00 00000 000 </t>
  </si>
  <si>
    <t>Расходы на обеспечение функций государственных органов, в том числе территориальных органов</t>
  </si>
  <si>
    <t xml:space="preserve">992 0104 52 1 00 00190 000 </t>
  </si>
  <si>
    <t xml:space="preserve">992 0104 52 1 00 00190 120 </t>
  </si>
  <si>
    <t>Иные закупки товаров, работ и услуг для обеспечения  муниципальных нужд</t>
  </si>
  <si>
    <t>Уплата налогов, сборов и иных платежей</t>
  </si>
  <si>
    <t>Административные и иные комиссии</t>
  </si>
  <si>
    <t xml:space="preserve">992 0104 52 2 00 00000 000 </t>
  </si>
  <si>
    <t xml:space="preserve">Осуществление отдельных полномочий Российской федерации и государственных полномочий Краснодарского края </t>
  </si>
  <si>
    <t xml:space="preserve">992 0104 52 2 00 60190 000 </t>
  </si>
  <si>
    <t>Осуществление отдельных  государственных полномочий  по образованию  и организации административных комиссий</t>
  </si>
  <si>
    <t>992 01 04 52 2 00 60190 000</t>
  </si>
  <si>
    <t>Иные закупки товаров, работ и услуг для обеспечения муниципальных нужд</t>
  </si>
  <si>
    <t xml:space="preserve">992 0104 52 2 00 60190 240 </t>
  </si>
  <si>
    <t>2.4</t>
  </si>
  <si>
    <t xml:space="preserve">992 0111 00 0 00 00000 000 </t>
  </si>
  <si>
    <t xml:space="preserve">992 0111 52 0 00 00000 000 </t>
  </si>
  <si>
    <t>Финансовое обеспечение непредвиденных расходов</t>
  </si>
  <si>
    <t xml:space="preserve">992 0111 52 3 00 00000 000 </t>
  </si>
  <si>
    <t>Резервные фонды администрации</t>
  </si>
  <si>
    <t xml:space="preserve">992 0111 52 3 00 10490 000 </t>
  </si>
  <si>
    <t>Резервные средства</t>
  </si>
  <si>
    <t xml:space="preserve">992 0111 52 3 00 10490 870 </t>
  </si>
  <si>
    <t>992 0113 00 0 00 00000 000</t>
  </si>
  <si>
    <t xml:space="preserve">Обеспечение деятельности администрации </t>
  </si>
  <si>
    <t>992 0113 52 0 00 00000 000</t>
  </si>
  <si>
    <t>Обеспечение деятельности муниципальных учреждений</t>
  </si>
  <si>
    <t>992 0113 52 5 00 00000 000</t>
  </si>
  <si>
    <t xml:space="preserve">Расходы на обеспечение деятельности (оказания услуг) </t>
  </si>
  <si>
    <t>992 0113 52 5 00 00590 000</t>
  </si>
  <si>
    <t xml:space="preserve">Расходы на выплату персоналу казенных учреждений </t>
  </si>
  <si>
    <t>992 0113 52 5 00 00590 110</t>
  </si>
  <si>
    <t>992 0113 52 5 00 00590 240</t>
  </si>
  <si>
    <t>992 0113 52 5 00 00590 850</t>
  </si>
  <si>
    <t>Реализация ины функций, связанны с муниципальным управлением</t>
  </si>
  <si>
    <t>992 0113 52 6 00 00000 000</t>
  </si>
  <si>
    <t>Информационное освещение деятельности органов местного самоуправления</t>
  </si>
  <si>
    <t>992 0113 52 6 01 00000 000</t>
  </si>
  <si>
    <t>Иные расходы муниципального образования</t>
  </si>
  <si>
    <t>992 0113 52 6 01 00001 000</t>
  </si>
  <si>
    <t>992 0113 52 6 01 00001 240</t>
  </si>
  <si>
    <t>Прочие расходы муниципального образования</t>
  </si>
  <si>
    <t>992 0113 52 7 00 00000 000</t>
  </si>
  <si>
    <t xml:space="preserve">Оплата членских взносов в СМО КК </t>
  </si>
  <si>
    <t>Формирование и размещение муниципального заказа для муниципальных нужд</t>
  </si>
  <si>
    <t>Расходы на обеспечение деятельности (оказание услуг) муниципальных учреждений</t>
  </si>
  <si>
    <t>Реализация мероприятий программы</t>
  </si>
  <si>
    <t>3</t>
  </si>
  <si>
    <t xml:space="preserve">992 0200 00 0 00 00000 000 </t>
  </si>
  <si>
    <t>3.1</t>
  </si>
  <si>
    <t xml:space="preserve">992 0203 00 0 00 00000 000 </t>
  </si>
  <si>
    <t xml:space="preserve">992 0203 52 0 00 00000 000 </t>
  </si>
  <si>
    <t>Осуществление отдельных полномочий Российской Федерации и государственных полномочий Краснодарского края</t>
  </si>
  <si>
    <t>992 0203 52 2 00 00000 000</t>
  </si>
  <si>
    <t>992 0203 52 2 00 51180 120</t>
  </si>
  <si>
    <t>4</t>
  </si>
  <si>
    <t>Национальная безопасность и правоохранительная  деятельность</t>
  </si>
  <si>
    <t>992 0300 00 0 00 00000 000</t>
  </si>
  <si>
    <t>Иные вопросы местного значения</t>
  </si>
  <si>
    <t>Обеспечение пожарной безопасности</t>
  </si>
  <si>
    <t xml:space="preserve">992 0310 00 0 00 00000 000 </t>
  </si>
  <si>
    <t>Обеспечение первичных мер пожарной безопасности в границах населенных пунктов</t>
  </si>
  <si>
    <t xml:space="preserve">992 0310 59 0 00 00000 000 </t>
  </si>
  <si>
    <t xml:space="preserve">992 0310 59 2 00 00000 000 </t>
  </si>
  <si>
    <t xml:space="preserve">992 0310 59 2 00 00005 000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</si>
  <si>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</si>
  <si>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Деятельность народных дружин</t>
  </si>
  <si>
    <t>5</t>
  </si>
  <si>
    <t>992 0400 00 0 00 00000 000</t>
  </si>
  <si>
    <t>5.1</t>
  </si>
  <si>
    <t>992 0409 00 0 00 00000 000</t>
  </si>
  <si>
    <t>Развитие дорожного хозяйства</t>
  </si>
  <si>
    <t>992 0409 53 0 00 00000 000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</si>
  <si>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</si>
  <si>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992 0409 53 2 00 00000 000</t>
  </si>
  <si>
    <t>Капитальный ремонт и ремонт автомобильных дорог местного значения, включая проектно-изыскательские работы</t>
  </si>
  <si>
    <t>992 0409 53 2 00 15430 000</t>
  </si>
  <si>
    <t>992 0409 53 2 00 15430 240</t>
  </si>
  <si>
    <t>992 0409 53 5 00 00000 000</t>
  </si>
  <si>
    <t xml:space="preserve">Капитальный ремонт  и ремонт  автомобильных дорог общего пользования местного значения  </t>
  </si>
  <si>
    <t>5.2</t>
  </si>
  <si>
    <t>992 0412 00 0 00 00000 000</t>
  </si>
  <si>
    <t>992 0412 52 7 00 00000 000</t>
  </si>
  <si>
    <t>Осуществление строительных работ на территории населенных пунктов</t>
  </si>
  <si>
    <t>992 0412 52 7 02 00000 000</t>
  </si>
  <si>
    <t>992 0412 52 7 02 000590 000</t>
  </si>
  <si>
    <t>992 0412 52 7 02 000590 540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</si>
  <si>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</si>
  <si>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992 0412 66 0 00 00000 000</t>
  </si>
  <si>
    <t>Развитие субъектов малого и среднего предпринимательства</t>
  </si>
  <si>
    <t>992 0412 66 1 00 00000 000</t>
  </si>
  <si>
    <t>992 0412 66 1 01 00000 000</t>
  </si>
  <si>
    <t>992 0412 66 1 01 00005 000</t>
  </si>
  <si>
    <t>992 0412 66 1 01 00005 240</t>
  </si>
  <si>
    <t>6</t>
  </si>
  <si>
    <t>992 0500 00 0 00 00000 000</t>
  </si>
  <si>
    <t>6.1</t>
  </si>
  <si>
    <t>992 0502 00 0 00 00000 000</t>
  </si>
  <si>
    <t>992 0502 69 0 00 00000 000</t>
  </si>
  <si>
    <t>Решение иных вопросов местного значения</t>
  </si>
  <si>
    <t>6.2</t>
  </si>
  <si>
    <t>992 0503 00 0 00 00000 000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</si>
  <si>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</si>
  <si>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Организация благоустройства территории поселения</t>
  </si>
  <si>
    <t>Уличное освещение</t>
  </si>
  <si>
    <t>Решение вопросов местного значения</t>
  </si>
  <si>
    <t>Прочие мероприятия по благоустройству сельских поселений</t>
  </si>
  <si>
    <t>992 0800 00 0 00 00000 000</t>
  </si>
  <si>
    <t>992 0801 00 0 00 00000 000</t>
  </si>
  <si>
    <t>Создание условий для организации досуга и обеспеченности жителей поселения услугами организаций культуры</t>
  </si>
  <si>
    <t>992 0801 61 0 00 00000 000</t>
  </si>
  <si>
    <t>Совершенствование деятельности  учреждений культуры по предоставлению муниципальных услуг</t>
  </si>
  <si>
    <t>992 0801 61 1 00 00000 000</t>
  </si>
  <si>
    <t>7.1</t>
  </si>
  <si>
    <t>Дома культуры</t>
  </si>
  <si>
    <t>992 0801 61 1 01 00000 000</t>
  </si>
  <si>
    <t>Расходы на обеспечение деятельности (оказание услуг) государственных учреждений</t>
  </si>
  <si>
    <t>992 0801 61 1 01 00590 000</t>
  </si>
  <si>
    <t>Субсидии бюджетным учреждениям</t>
  </si>
  <si>
    <t>992 0801 61 1 01 00590 610</t>
  </si>
  <si>
    <t>7.2</t>
  </si>
  <si>
    <t>Библиотеки</t>
  </si>
  <si>
    <t>992 0801 61 1 02 00000 000</t>
  </si>
  <si>
    <t>992 0801 61 1 02 00590 000</t>
  </si>
  <si>
    <t>992 0801 61 1 02 00590 610</t>
  </si>
  <si>
    <t>992 1100 00 0 00 00000 000</t>
  </si>
  <si>
    <t>8.1</t>
  </si>
  <si>
    <t>992 1105 00 0 00 00000 000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</si>
  <si>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</si>
  <si>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992 1105 62 0 00 00000 000</t>
  </si>
  <si>
    <t>Организация проведения спортивных мероприятий</t>
  </si>
  <si>
    <t>992 1105 62 1 00 00000 000</t>
  </si>
  <si>
    <t>992 1105 62 1 00 00002 000</t>
  </si>
  <si>
    <t>992 1105 62 1 00 00002 240</t>
  </si>
  <si>
    <t>Обслуживание муниципального долга</t>
  </si>
  <si>
    <t>Код бюджетной классификации</t>
  </si>
  <si>
    <t>администратор источников финансирования</t>
  </si>
  <si>
    <t>источник финансирования дефицита бюджета</t>
  </si>
  <si>
    <t>Источники финансирования  дефицита бюджета - всего</t>
  </si>
  <si>
    <t>Источники внутреннего финансирования  бюджета - из них:</t>
  </si>
  <si>
    <t>Бюджетные кредиты от других бюджетов бюджетной системы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</si>
  <si>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</si>
  <si>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</si>
  <si>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бюджетами поселений  кредитов  от других бюджетов бюджетной системы Российской Федерации в валюте  Российской  Федерации</t>
  </si>
  <si>
    <t xml:space="preserve"> 01 03 00 00 00 0000 700</t>
  </si>
  <si>
    <t xml:space="preserve">Получение  кредитов, от других бюджетов бюджетной системы Российской Федерации   бюджетами  поселений  в валюте  Российской  Федерации </t>
  </si>
  <si>
    <t xml:space="preserve"> 01 03 00 00 10 0000 710</t>
  </si>
  <si>
    <t>Погашение бюджетных кредитов, полученных от других бюджетов бюджетно системы Российской Федерации в валюте Российсой Федерации</t>
  </si>
  <si>
    <t>01 03 00 00 00 0000 800</t>
  </si>
  <si>
    <t>Погашение  бюджетными кредитов, полученных от других бюджетов бюджетно системы Российской Федерации в валюте Российсой Федерации</t>
  </si>
  <si>
    <t>01 03 00 00 10 0000 810</t>
  </si>
  <si>
    <t xml:space="preserve">Изменение остатков средств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</si>
  <si>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</si>
  <si>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</si>
  <si>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</si>
  <si>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 xml:space="preserve">Увеличение  остатков  средств бюджета </t>
  </si>
  <si>
    <t xml:space="preserve"> 01 05 00 00 00 0000 500</t>
  </si>
  <si>
    <t xml:space="preserve">Увеличение прочих остатков  средств бюджета </t>
  </si>
  <si>
    <t xml:space="preserve"> 01 05 02 00 00 0000 500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</si>
  <si>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</si>
  <si>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</si>
  <si>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бюджета  поселения</t>
  </si>
  <si>
    <t xml:space="preserve"> 01 05 02 01 10 0000 510</t>
  </si>
  <si>
    <t>Уменьшение остатков средств бюджетов</t>
  </si>
  <si>
    <t xml:space="preserve"> 01 05 00 00 00 0000 610</t>
  </si>
  <si>
    <t>Уменьшение прочих остатков  средств бюджетов</t>
  </si>
  <si>
    <t xml:space="preserve"> 01 05 02 00 00 0000 610</t>
  </si>
  <si>
    <t xml:space="preserve">Уменьшение прочих остатков денежных средств бюджетов </t>
  </si>
  <si>
    <t xml:space="preserve"> 01 05 02 01 00 0000 610</t>
  </si>
  <si>
    <t>Уменьшение прочих остатков денежных средств  бюджета поселения</t>
  </si>
  <si>
    <t xml:space="preserve"> 01 05 02 01 10 0000 610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</si>
  <si>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</si>
  <si>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</si>
  <si>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</si>
  <si>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</si>
  <si>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</si>
  <si>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182  1  01  02030  01  0000  110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</si>
  <si>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</si>
  <si>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</si>
  <si>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</si>
  <si>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</si>
  <si>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</si>
  <si>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</si>
  <si>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</si>
  <si>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</si>
  <si>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</si>
  <si>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</si>
  <si>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</si>
  <si>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</si>
  <si>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</si>
  <si>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</si>
  <si>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</si>
  <si>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</si>
  <si>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</si>
  <si>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000  1  11  05030  00  0000  120</t>
  </si>
  <si>
    <t>992  1  11  05035  10  0000  120</t>
  </si>
  <si>
    <t>000  2  02  00000  00  0000  000</t>
  </si>
  <si>
    <t>000 2 18 00000 00 0000 000</t>
  </si>
  <si>
    <t>182  1  01  02010  01  0000  110</t>
  </si>
  <si>
    <t>000  1  06  06030  00  0000  110</t>
  </si>
  <si>
    <t>Обеспечение деятельности администрации муниципального образования</t>
  </si>
  <si>
    <t>Реализация иных функций, связанных с муниципальным управлением</t>
  </si>
  <si>
    <t>Иные закупки товаров, работ и услуг для обеспечения государственных (муниципальных) нужд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</si>
  <si>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</si>
  <si>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</si>
  <si>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</si>
  <si>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</si>
  <si>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</si>
  <si>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</si>
  <si>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</si>
  <si>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</si>
  <si>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</si>
  <si>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</si>
  <si>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</si>
  <si>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</si>
  <si>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</si>
  <si>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</si>
  <si>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</si>
  <si>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</si>
  <si>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Наименование</t>
  </si>
  <si>
    <t>ЦСР</t>
  </si>
  <si>
    <t>ВР</t>
  </si>
  <si>
    <t>1.</t>
  </si>
  <si>
    <t>50 1 00 00000</t>
  </si>
  <si>
    <t>50 1 00 00190</t>
  </si>
  <si>
    <t>Расходы на выплату персоналу муниципальных органов</t>
  </si>
  <si>
    <t>120</t>
  </si>
  <si>
    <t>2.</t>
  </si>
  <si>
    <t>52 0 00 00000</t>
  </si>
  <si>
    <t xml:space="preserve">Обеспечение функционирования администрации </t>
  </si>
  <si>
    <t>52 1 00 00000</t>
  </si>
  <si>
    <t>52 1 00 00190</t>
  </si>
  <si>
    <t>Осуществление первичного воинского учета на территориях, где отсутствуют военные комиссары</t>
  </si>
  <si>
    <t>52 2 00 51180</t>
  </si>
  <si>
    <t>52 2 00 60190</t>
  </si>
  <si>
    <t>52 3 00 00000</t>
  </si>
  <si>
    <t>52 3 00 10490</t>
  </si>
  <si>
    <t>52 6 00 00000</t>
  </si>
  <si>
    <t>52 6 01 00000</t>
  </si>
  <si>
    <t>52 6 01 00001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</si>
  <si>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</si>
  <si>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52 6 02 00001</t>
  </si>
  <si>
    <t>52 7 00 00000</t>
  </si>
  <si>
    <t>52 7 01 00000</t>
  </si>
  <si>
    <t>52 7 01 00590</t>
  </si>
  <si>
    <t>540</t>
  </si>
  <si>
    <t>52 7 02 00000</t>
  </si>
  <si>
    <t>52 7 02 00590</t>
  </si>
  <si>
    <t>3.</t>
  </si>
  <si>
    <t>53 0 00 00000</t>
  </si>
  <si>
    <t>53 2 00 00000</t>
  </si>
  <si>
    <t>4.</t>
  </si>
  <si>
    <t>54 0 00 00000</t>
  </si>
  <si>
    <t>54 2 00 00000</t>
  </si>
  <si>
    <t>54 2 00 10520</t>
  </si>
  <si>
    <t>5.</t>
  </si>
  <si>
    <t>56 0 00 00000</t>
  </si>
  <si>
    <t>56 1 00 00000</t>
  </si>
  <si>
    <t>56 1 00 00190</t>
  </si>
  <si>
    <t>6.</t>
  </si>
  <si>
    <t>61 0 00 00000</t>
  </si>
  <si>
    <t>61 1 00 00000</t>
  </si>
  <si>
    <t>61 1 01 00000</t>
  </si>
  <si>
    <t>61 1 01 00590</t>
  </si>
  <si>
    <t>61 1 02 00000</t>
  </si>
  <si>
    <t>61 1 02 00590</t>
  </si>
  <si>
    <t>64 0 00 00000</t>
  </si>
  <si>
    <t>64 5 00 00000</t>
  </si>
  <si>
    <t>64 5 00 00002</t>
  </si>
  <si>
    <t>69 0 00 00000</t>
  </si>
  <si>
    <t xml:space="preserve">сельского поселения </t>
  </si>
  <si>
    <t>Успенского района</t>
  </si>
  <si>
    <t>2.3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</si>
  <si>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</si>
  <si>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</si>
  <si>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Прочая закупка товаров, работ и услуг</t>
  </si>
  <si>
    <t>Межбюджетные трансферты</t>
  </si>
  <si>
    <t>992 0104 52 1 00 00100 000</t>
  </si>
  <si>
    <t>992 0104 52 1 00 00190 540</t>
  </si>
  <si>
    <t>Расходы на выплаты персоналу казенных учреждений</t>
  </si>
  <si>
    <t>992 0113 52 7 60 09970 000</t>
  </si>
  <si>
    <t>992 0113 52 7 60 09970 850</t>
  </si>
  <si>
    <t>992 0113 52 7 06 00000 000</t>
  </si>
  <si>
    <t>Расходы на обеспечения функций государственных органов, в том числе территориальных органов</t>
  </si>
  <si>
    <t>Осуществление первичного воинского учета на территориях, где отсутствуют военные комиссариаты</t>
  </si>
  <si>
    <t>Субвенции на осуществление первичного воинского учета  на территориях, где отсутствуют военные комиссариаты</t>
  </si>
  <si>
    <t>Резервный фонд администрации муниципального образования</t>
  </si>
  <si>
    <t>Обеспечение деятельности муниципальных  учреждений</t>
  </si>
  <si>
    <t>52 5 00 00000</t>
  </si>
  <si>
    <t>Расходы на обеспечение деятельности (оказание услуг)</t>
  </si>
  <si>
    <t>52 5 00 00590</t>
  </si>
  <si>
    <t>Расходы на выплату персоналу казенных учреждений</t>
  </si>
  <si>
    <t xml:space="preserve"> 52 6 02 00000</t>
  </si>
  <si>
    <t>52 7 03 00000</t>
  </si>
  <si>
    <t>52 7 03 00005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</si>
  <si>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</si>
  <si>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Оплата членских взносов в  Совет муниципальных образований Краснодарского края</t>
  </si>
  <si>
    <t>52 7 06  00000</t>
  </si>
  <si>
    <t>52 7 06  09970</t>
  </si>
  <si>
    <t>52 7 06 09970</t>
  </si>
  <si>
    <t>53 2 00 15430</t>
  </si>
  <si>
    <t>53 4 00 00000</t>
  </si>
  <si>
    <t>Осуществление комплекса мер в обеспечении безопасности дорожного движения</t>
  </si>
  <si>
    <t>53 4 01 00000</t>
  </si>
  <si>
    <t>53 4 01 00005</t>
  </si>
  <si>
    <t>53 5 00  00000</t>
  </si>
  <si>
    <t>53 5 00  00005</t>
  </si>
  <si>
    <t>53 5 00 00005</t>
  </si>
  <si>
    <t xml:space="preserve">Управление муниципальными финансами </t>
  </si>
  <si>
    <t>Управление муниципальным долгом и муниципальными финансовыми активами</t>
  </si>
  <si>
    <t>Процентные платежи по муниципальному долгу</t>
  </si>
  <si>
    <t>59 0 00 00000</t>
  </si>
  <si>
    <t>59 2 00 00000</t>
  </si>
  <si>
    <t>59 2 00 00005</t>
  </si>
  <si>
    <t>Приложение №3</t>
  </si>
  <si>
    <t>7.</t>
  </si>
  <si>
    <t>8.</t>
  </si>
  <si>
    <t>62 0 00 00000</t>
  </si>
  <si>
    <t>62 1 00 00000</t>
  </si>
  <si>
    <t>62 1 00 00002</t>
  </si>
  <si>
    <t>9.</t>
  </si>
  <si>
    <t>64 1 00 00000</t>
  </si>
  <si>
    <t>64 1 01 00000</t>
  </si>
  <si>
    <t>64 1 01 00002</t>
  </si>
  <si>
    <t>10.</t>
  </si>
  <si>
    <t>66 1 00 00000</t>
  </si>
  <si>
    <t>66 1 01 00000</t>
  </si>
  <si>
    <t>66 1 01 00005</t>
  </si>
  <si>
    <t>11.</t>
  </si>
  <si>
    <t>68 0 00 00000</t>
  </si>
  <si>
    <t>68 1 00 00000</t>
  </si>
  <si>
    <t>68 1 03 00000</t>
  </si>
  <si>
    <t>68 1 03 00005</t>
  </si>
  <si>
    <t>69 1 0Г 00005</t>
  </si>
  <si>
    <t>12.</t>
  </si>
  <si>
    <t>% Исполнения</t>
  </si>
  <si>
    <t>Приложение №4</t>
  </si>
  <si>
    <t>Приложение № 5</t>
  </si>
  <si>
    <t>000  2  02  10000  00  0000  150</t>
  </si>
  <si>
    <t>000  2  02  16001  00  0000  150</t>
  </si>
  <si>
    <t>992  2  02  16001  10  0000  150</t>
  </si>
  <si>
    <t>53 5 00 S2440</t>
  </si>
  <si>
    <t>69 1 0Б 00000</t>
  </si>
  <si>
    <t>69 1 0Б 00005</t>
  </si>
  <si>
    <t>Владение, пользование и распоряжение имуществом, находящемся в муниципальной собственности поселения</t>
  </si>
  <si>
    <t>Содержание и страхование объектов, составляющих имущество казны поселения</t>
  </si>
  <si>
    <t>25 0 00 00000</t>
  </si>
  <si>
    <t>25 4 02 00000</t>
  </si>
  <si>
    <t>25 4 02 00010</t>
  </si>
  <si>
    <t>13.</t>
  </si>
  <si>
    <t>58 0 00 00000</t>
  </si>
  <si>
    <t>58 2 00  00000</t>
  </si>
  <si>
    <t>Владение, пользование и распоряжение имуществом, находящимся в муниципальной собственности поселения</t>
  </si>
  <si>
    <t>Мероприятия в рамках управления имуществом сельского поселения</t>
  </si>
  <si>
    <t>Содержание и страхование объектов, составляющих казну сельского поселения</t>
  </si>
  <si>
    <t>58 2 00 11000</t>
  </si>
  <si>
    <t xml:space="preserve">992 0310 59 2 00 00005 120 </t>
  </si>
  <si>
    <t>Капитальный ремонт и ремонт автомобильных дорог общего пользования местного значения</t>
  </si>
  <si>
    <t>992 0412 52 0 00 00000 000</t>
  </si>
  <si>
    <t>992 0409 53 5 00 00005 000</t>
  </si>
  <si>
    <t>992 0409 53 5 00 00005 240</t>
  </si>
  <si>
    <t>992 0409 53 5 00 S2440 000</t>
  </si>
  <si>
    <t>992 0409 53 5 00 S2440 240</t>
  </si>
  <si>
    <t>992 0113 25 4 02 00000 000</t>
  </si>
  <si>
    <t>992 0113 25 4 02 00010 000</t>
  </si>
  <si>
    <t>992 0113 25 0 00 00000 000</t>
  </si>
  <si>
    <t>992 0113 25 4 02 00010 240</t>
  </si>
  <si>
    <t>992 0113 25 4 00 00000 000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</si>
  <si>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</si>
  <si>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</si>
  <si>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</si>
  <si>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</si>
  <si>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</si>
  <si>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</si>
  <si>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</si>
  <si>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</si>
  <si>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</si>
  <si>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992  2  02  49999  10  0000  150</t>
  </si>
  <si>
    <t>000  2  02  49999  00  0000  150</t>
  </si>
  <si>
    <t>000  2  02  40000  00  0000  150</t>
  </si>
  <si>
    <t>Содержание автомобильных дорог общего пользования местного значения</t>
  </si>
  <si>
    <t>53 2 00 99990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</si>
  <si>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</si>
  <si>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992 0409 53 2 00 99990 000</t>
  </si>
  <si>
    <t>992 0409 53 2 00 99990 240</t>
  </si>
  <si>
    <t>Субсидии бюджетам сельских поселений на строительство и реконструкцию (модернизацию)объектов питьевого водоснабжения</t>
  </si>
  <si>
    <t>992  2   02   25243  00  0000  150</t>
  </si>
  <si>
    <t>002  2   02   25243  00  0000  150</t>
  </si>
  <si>
    <t>992 0502 69 1 07 00005 540</t>
  </si>
  <si>
    <t>Огранизация сбора и вывоза бытовых отходов и  мусора</t>
  </si>
  <si>
    <t>992 0503 69 9 01 S2990 240</t>
  </si>
  <si>
    <t>Совет Вольненского сельского поселения  Успенского района</t>
  </si>
  <si>
    <t>Администрация Вольненского  сельского поселения Успенского района, всего</t>
  </si>
  <si>
    <t>Чистая вода</t>
  </si>
  <si>
    <t>991 0503 69 9 01 S2990 240</t>
  </si>
  <si>
    <t>992 0503 64 9 01 00000 000</t>
  </si>
  <si>
    <t>992 0503 64 9 00 00000 000</t>
  </si>
  <si>
    <t>992 0503 64500 00002 244</t>
  </si>
  <si>
    <t>991 0503 64500 00002 000</t>
  </si>
  <si>
    <t>992 0113 2530 3000 10 540</t>
  </si>
  <si>
    <t>Уплата налогов и сборов</t>
  </si>
  <si>
    <t>Закупка товаров и услуг</t>
  </si>
  <si>
    <t>Уплата иных платежей</t>
  </si>
  <si>
    <t>992 0502 69 1 0Г 00005 000</t>
  </si>
  <si>
    <t>Бюджетные инвестиции</t>
  </si>
  <si>
    <t>992 0502 69 1 07 00005 244</t>
  </si>
  <si>
    <t xml:space="preserve">Обеспечение деятельности главы муниципального образования Вольненское сельское поселение Успенского района </t>
  </si>
  <si>
    <t>25 3 03 00010</t>
  </si>
  <si>
    <t>25 3 03 00000</t>
  </si>
  <si>
    <t>25 3 00 00010</t>
  </si>
  <si>
    <t>Оплата членских взносов в СМО Краснодарского края</t>
  </si>
  <si>
    <t>Иные бюджетные ассигнования</t>
  </si>
  <si>
    <t>Уплата налога на имущество организаций и земельного налога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</si>
  <si>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</si>
  <si>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</si>
  <si>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</si>
  <si>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Закупка товаров, работ и услуг для обеспечения государственных (муниципальных) нужд</t>
  </si>
  <si>
    <t>25 3 02 00010</t>
  </si>
  <si>
    <t>25 3 02 00000</t>
  </si>
  <si>
    <t>25 3 01 00010</t>
  </si>
  <si>
    <t>25 3 01 00000</t>
  </si>
  <si>
    <t>25 2 01 00010</t>
  </si>
  <si>
    <t>25 2 01 00000</t>
  </si>
  <si>
    <t>25 2 00 00000</t>
  </si>
  <si>
    <t>25 1 00 00590</t>
  </si>
  <si>
    <t>25 3 00 00000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</si>
  <si>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</si>
  <si>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</si>
  <si>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691 0 Г0 0005 </t>
  </si>
  <si>
    <t xml:space="preserve">691 0 Г0 0000 </t>
  </si>
  <si>
    <t>691 0 Г0 0005</t>
  </si>
  <si>
    <t xml:space="preserve">691 0 70 0005 </t>
  </si>
  <si>
    <t>691 0 70 0000</t>
  </si>
  <si>
    <t>691 0 70 0005</t>
  </si>
  <si>
    <t xml:space="preserve">691 0 70 0000 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</si>
  <si>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</si>
  <si>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Увековечивание памяти погибших при защите Отечества</t>
  </si>
  <si>
    <t>Организация сбора и вывоза бытовых отходов и мусора</t>
  </si>
  <si>
    <t xml:space="preserve">690 0 00 0000 </t>
  </si>
  <si>
    <t xml:space="preserve">69В 0 00 0003 </t>
  </si>
  <si>
    <t>69В 0 00 0000</t>
  </si>
  <si>
    <t xml:space="preserve">69В 0 00 0000 </t>
  </si>
  <si>
    <t>699 0 1S 2990</t>
  </si>
  <si>
    <t xml:space="preserve">699 01 S 2990 </t>
  </si>
  <si>
    <t>699 0 00 0000</t>
  </si>
  <si>
    <t xml:space="preserve">000 0 00 0000 </t>
  </si>
  <si>
    <t>НАЦИОНАЛЬНАЯ ОБОРОНА</t>
  </si>
  <si>
    <t>52 2 005 1180</t>
  </si>
  <si>
    <t>52 2 000 0000</t>
  </si>
  <si>
    <t>52 0 000 0000</t>
  </si>
  <si>
    <t>00 0 000 0000</t>
  </si>
  <si>
    <t>121</t>
  </si>
  <si>
    <t>992 0113 2520 1000 10 200</t>
  </si>
  <si>
    <t>00 00 00 0000</t>
  </si>
  <si>
    <t>Защита населения и территории от чрезвычайных ситуаций природного и техногенного характера,гражданская оборона</t>
  </si>
  <si>
    <t>Иные воросы местного значения</t>
  </si>
  <si>
    <t>69 00 00 0000</t>
  </si>
  <si>
    <t>Участие в предупреждении и ликвидации последствий чрезвычайных ситуаций в границах поселения</t>
  </si>
  <si>
    <t>69 70 00 0000</t>
  </si>
  <si>
    <t>69 70 00 1540</t>
  </si>
  <si>
    <t>Мероприятия по предупреждению и ликвидации последствий чрезвычайных ситуаций в границах поселения</t>
  </si>
  <si>
    <t>Огранизация и осуществление мероприятий по территориальной обороне и гражданской обороне, защите населения от чрезвычайных ситуаций природного и техногенного характера</t>
  </si>
  <si>
    <t>Подготовка населения и организаций к действиям в чрезвычвйной ситуации в мирное и военное время</t>
  </si>
  <si>
    <t>69 Е0 00 0000</t>
  </si>
  <si>
    <t>69 Е0 00 1550</t>
  </si>
  <si>
    <t xml:space="preserve">69 10 Г0 0000 </t>
  </si>
  <si>
    <t>69 1 07 00005</t>
  </si>
  <si>
    <t>Подводящий водопровод от улицы 18 Линия в г. Армавире до ул. Кубанская в с. Вольное Успенского района</t>
  </si>
  <si>
    <t>691G500000 000</t>
  </si>
  <si>
    <t>691G552431 000</t>
  </si>
  <si>
    <t>691G552431 400</t>
  </si>
  <si>
    <t>691G552431 410</t>
  </si>
  <si>
    <t>691G552431 414</t>
  </si>
  <si>
    <t>992 0502 69 1 G5 00000 000</t>
  </si>
  <si>
    <t>992 0502 69 1 G552431 000</t>
  </si>
  <si>
    <t>992 0502 69 1 G5 52431 400</t>
  </si>
  <si>
    <t>992 0502 69 1 G5 52431 410</t>
  </si>
  <si>
    <t>992 0502 69 1 G5 52431 414</t>
  </si>
  <si>
    <t>Земельный налог с огранизаций</t>
  </si>
  <si>
    <t>992 2 18 60 010 10 0000 150</t>
  </si>
  <si>
    <t>000  1  13  00000  00  0000  000</t>
  </si>
  <si>
    <t>Административные штрафы</t>
  </si>
  <si>
    <t>Административные штрафы, установленные законами субъектов Российской Федерации об административных правонарушениях , за нарушение законов и иных нормативных правовых актов субъектов Российской Федерации</t>
  </si>
  <si>
    <t xml:space="preserve">Прочие доходы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</si>
  <si>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</si>
  <si>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25 4 00 0000</t>
  </si>
  <si>
    <t>25 1 00 00000</t>
  </si>
  <si>
    <t>64 5 02 00002</t>
  </si>
  <si>
    <t>992 0113 2530 2000 10 850</t>
  </si>
  <si>
    <t>992 0113 2530 1000 10 850</t>
  </si>
  <si>
    <t>992 0113 52 7 03 00005 120</t>
  </si>
  <si>
    <t>990 0113 52 7 03 00005 000</t>
  </si>
  <si>
    <t>991 0113 52 7 03 00000 120</t>
  </si>
  <si>
    <t>Иные выплаты , за исключенем фонда оплаты труда государственных (униципальных) органов лицам, привлекаемым согласно законодательству для выполнения отдельных полномочий</t>
  </si>
  <si>
    <t xml:space="preserve">Расходы на выплаты персоналу в целях обеспеения выполнения функций государственными (муниципальными) органами, казенными учреждениями и т.д. 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</si>
  <si>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</t>
  </si>
  <si>
    <t>992 0503 64500 00000 000</t>
  </si>
  <si>
    <t>991 0503 69 В 00 00003 240</t>
  </si>
  <si>
    <t>992 0503 69 В 00 00003 244</t>
  </si>
  <si>
    <t>990 0503 69 В 00 00003 000</t>
  </si>
  <si>
    <t>989 0503 69 В 00 00000 000</t>
  </si>
  <si>
    <t>992 0113 2510 0005 90 200</t>
  </si>
  <si>
    <t>991 0113 25 1 000 0590 000</t>
  </si>
  <si>
    <t>992 0113 2510 0005 90 119</t>
  </si>
  <si>
    <t>992 0113 2510 0005 90 111</t>
  </si>
  <si>
    <t>991 0113 25 1 000 0000 000</t>
  </si>
  <si>
    <t>991 0113 25 1 000 0590 110</t>
  </si>
  <si>
    <t>992 0113 2510 0005 90 244</t>
  </si>
  <si>
    <t>992 0113 2510 0005 90 240</t>
  </si>
  <si>
    <t>992 0113 2510 0005 90 853</t>
  </si>
  <si>
    <t>992 0113 2510 0005 90 800</t>
  </si>
  <si>
    <t>992 0113 2520 1000 10 244</t>
  </si>
  <si>
    <t>992 0113 2520 1000 10 240</t>
  </si>
  <si>
    <t>992 0113 2520 1000 10 000</t>
  </si>
  <si>
    <t>992 0203 52 2 00 51180 121</t>
  </si>
  <si>
    <t>992 0203 52 2 00 51180 129</t>
  </si>
  <si>
    <t>Нацианальная безопасность и правоохранительная деятельность</t>
  </si>
  <si>
    <t xml:space="preserve">                                                               к  Постановлению Вольненского сельского</t>
  </si>
  <si>
    <t xml:space="preserve">       к  Постановлению Вольненского сельского</t>
  </si>
  <si>
    <t>Исполнено за  9 месяцев 2021 год</t>
  </si>
  <si>
    <t>Распределение расходов бюджета Вольненского сельского поселения Успенского района за  9 месяцев 2021 года по разделам и подразделам функциональной классификации расходов Российской Федерации</t>
  </si>
  <si>
    <t>Бюджетные назначения на 2021 год</t>
  </si>
  <si>
    <t>Доходы бюджета Вольненского сельского поселения Успенского района за 9 месяцев 2021 года по кодам видов доходов, подвидов доходов, классификации операций сектора государственного управления, относящихся к кодам бюджета Вольненского сельского поселния Успенского района</t>
  </si>
  <si>
    <t>Распределение бюджетных ассигнований местного бюджета по целевым статьям, группам и подгруппам видов расходов классификации расходов местного бюджета за 9 месяцев 2021 года</t>
  </si>
  <si>
    <t>Ведомственная структура расходов бюджета Вольненского сельского поселения Успенского района за 9 месяцев  2021 года</t>
  </si>
  <si>
    <t>Исполнено за  9 месяцев 2021 года</t>
  </si>
  <si>
    <t>Уточненное годовое бюджетное назначение на 2021 год</t>
  </si>
  <si>
    <t>Исполнено за 2021 год</t>
  </si>
  <si>
    <t>Акцизы по подакцизным товарам (продукции), производимым на территории Российской Федерации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</si>
  <si>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</si>
  <si>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 xml:space="preserve">Прочие поступления от использования имущества, находящегося в государственной и муниципальной собственности (за исклюсение имущества бюджетных и автономных учреждений, а также имущества государственных и муниципальных унитарных предприятий предприятий, в том числе казенных)    </t>
  </si>
  <si>
    <t>992  1  11  09045  10  0000  120</t>
  </si>
  <si>
    <t>000  1  11  09040  00  0000  120</t>
  </si>
  <si>
    <t>000  1  14  02050  10  0000  410</t>
  </si>
  <si>
    <t>992  1  14  02053  10  0000  410</t>
  </si>
  <si>
    <t xml:space="preserve">Доходы от реализации имущества, находящегося в собстсвенности сельских поселений  (за исключением движимого имущества муниципальных бюджетных и автономных учреждений, а также имущества мкниципальных унитарных предприятий, в том числе казенных), в части реализации основных средств по указанному имуществу)  </t>
  </si>
  <si>
    <t>Глава Вольненского  сельского поселения Успенского района</t>
  </si>
  <si>
    <t>Д.А.Кочура</t>
  </si>
  <si>
    <t xml:space="preserve">Задолженность и перерасчеты по отмененным налогам, сборам и иным обязательным платежам </t>
  </si>
  <si>
    <t>000 1 09 00000 00 0000 000</t>
  </si>
  <si>
    <t>Обеспечение проведения выборов и референдумов</t>
  </si>
  <si>
    <t>00 0 00 00000</t>
  </si>
  <si>
    <t>Обеспечение деятельности адмннистрации муниципального образования</t>
  </si>
  <si>
    <t>52 4 00 00000</t>
  </si>
  <si>
    <t xml:space="preserve">Огранизационное и материально-техническоре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  </t>
  </si>
  <si>
    <t>Огранизационное и материально-техническоре обеспечение подготовки и проведения выборов и референдумов</t>
  </si>
  <si>
    <t>52 4 01 00000</t>
  </si>
  <si>
    <t>52 4 01 00190</t>
  </si>
  <si>
    <t xml:space="preserve">Муниципальная программа «Обеспечение пожарной безопасности на  территории Вольненского сельского поселения Успенского района на 2021 год» </t>
  </si>
  <si>
    <t>Муниципальная программа "Поддержка сельских клубных учреждений" в Вольненском сельском поселении Успенского района на 2021 год</t>
  </si>
  <si>
    <t>Капитальный ремонт здания Дома культуры в с. Марьино, ул. Центральная, 36А</t>
  </si>
  <si>
    <t>Ремонт и укрепление материально технической базы, технического оснащения муниципальных учреждений культуры и (или) детских музыкальных школ, художественных школ, школ искусств, домов детского творчества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</si>
  <si>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</si>
  <si>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</si>
  <si>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Муниципальная программа "Обеспечение деятельности органов местного самоуправления Вольненского сельского поселения Успенского района на 2021 год"</t>
  </si>
  <si>
    <t xml:space="preserve">Муниципальная   программа «Строительство, реконструкция, капитальный ремонт  и ремонт  автомобильных дорог общего пользования местного значения  на территории Краснодарского края на 2021 год» Вольненского сельского поселения  Успенского района»  </t>
  </si>
  <si>
    <t xml:space="preserve">Муниципальная   программа «Осуществление комплекса мер в обеспечении безопасности дорожного движения в Вольненском сельском поселении  Успенского района на 2021 год» </t>
  </si>
  <si>
    <t>Муниципальная программа антикризисных мер в жилищно – коммунальном хозяйстве Вольненского сельского поселения Успенского района на 2021 год</t>
  </si>
  <si>
    <t xml:space="preserve">Глава  Вольненского  </t>
  </si>
  <si>
    <t>50 0 00 00000</t>
  </si>
  <si>
    <t>Муниципальная программа «Развитие субъектов малого и среднего предпринимательства» в Вольненском сельском поселении Успенского района на 2021год</t>
  </si>
  <si>
    <t>61 4 00 00000</t>
  </si>
  <si>
    <t>61 4 01 00000</t>
  </si>
  <si>
    <t>61 4 01 00640</t>
  </si>
  <si>
    <t>64 4 01 S0640</t>
  </si>
  <si>
    <t>65 4 01 S0640</t>
  </si>
  <si>
    <t>61 4 01 S0640</t>
  </si>
  <si>
    <t>0107</t>
  </si>
  <si>
    <t>996 0107 52 4 01 00190 800</t>
  </si>
  <si>
    <t>995 0107 52 4 01 00190 000</t>
  </si>
  <si>
    <t>994 0107 52 4 01 00190 000</t>
  </si>
  <si>
    <t>993 0107 52 4 01 00190 000</t>
  </si>
  <si>
    <t>992 0107 52 4 01 00190 000</t>
  </si>
  <si>
    <t xml:space="preserve">992 0310 69 7 01 00005 000 </t>
  </si>
  <si>
    <t xml:space="preserve">992 0310 69 0 00 00000 000 </t>
  </si>
  <si>
    <t xml:space="preserve">992 0310 69 7 00 00000 000 </t>
  </si>
  <si>
    <t xml:space="preserve">992 0310 69 7 00 10540 240 </t>
  </si>
  <si>
    <t>992 0310 69 Е 00 00000 000</t>
  </si>
  <si>
    <t>992 0310 69 Е 00 00003 240</t>
  </si>
  <si>
    <t>992 0310 69 Е 00 00003 000</t>
  </si>
  <si>
    <t>992 0801 61 4 00 00000</t>
  </si>
  <si>
    <t>992 0801 61 4 01 00000</t>
  </si>
  <si>
    <t>992 0801 61 4 01 00640</t>
  </si>
  <si>
    <t>992 0801 61 4 01 S0640</t>
  </si>
  <si>
    <t>992 0801 64 4 01 S0640</t>
  </si>
  <si>
    <t>992 0801 65 4 01 S0640</t>
  </si>
  <si>
    <t>Осуществление деятельности по обращению с животными без владельцев, обитающими на территории поселения</t>
  </si>
  <si>
    <t>Муниципальная программа " Осуществление деятельности по обращению с животными без владельцев, обитающими на территории» Вольненского сельского поселения Успенского района на 2021 год</t>
  </si>
  <si>
    <t>69 Ж 02 00005</t>
  </si>
  <si>
    <t>69 В 00 00003</t>
  </si>
  <si>
    <t xml:space="preserve">69 В 00 00003 </t>
  </si>
  <si>
    <t xml:space="preserve">69 Ж 02 00005 </t>
  </si>
  <si>
    <t>69 0 00 00003</t>
  </si>
  <si>
    <t>69 Ж 02 00000</t>
  </si>
  <si>
    <t>Иные вопрсы местоного значения</t>
  </si>
  <si>
    <t>Глава  Вольненского  сельского поселения Успенского района</t>
  </si>
  <si>
    <r>
      <t xml:space="preserve">                                                       от "</t>
    </r>
    <r>
      <rPr>
        <u val="single"/>
        <sz val="14"/>
        <rFont val="Times New Roman"/>
        <family val="1"/>
      </rPr>
      <t xml:space="preserve">18 "  ноября  </t>
    </r>
    <r>
      <rPr>
        <sz val="14"/>
        <rFont val="Times New Roman"/>
        <family val="1"/>
      </rPr>
      <t>2021 года  №</t>
    </r>
    <r>
      <rPr>
        <u val="single"/>
        <sz val="14"/>
        <rFont val="Times New Roman"/>
        <family val="1"/>
      </rPr>
      <t xml:space="preserve">  128</t>
    </r>
  </si>
  <si>
    <r>
      <t xml:space="preserve"> от</t>
    </r>
    <r>
      <rPr>
        <u val="single"/>
        <sz val="14"/>
        <rFont val="Times New Roman"/>
        <family val="1"/>
      </rPr>
      <t xml:space="preserve"> 18 ноября</t>
    </r>
    <r>
      <rPr>
        <sz val="14"/>
        <rFont val="Times New Roman"/>
        <family val="1"/>
      </rPr>
      <t xml:space="preserve"> 2021 года  №</t>
    </r>
    <r>
      <rPr>
        <u val="single"/>
        <sz val="14"/>
        <rFont val="Times New Roman"/>
        <family val="1"/>
      </rPr>
      <t xml:space="preserve"> 128 </t>
    </r>
    <r>
      <rPr>
        <sz val="14"/>
        <rFont val="Times New Roman"/>
        <family val="1"/>
      </rPr>
      <t xml:space="preserve">     </t>
    </r>
    <r>
      <rPr>
        <u val="single"/>
        <sz val="14"/>
        <rFont val="Times New Roman"/>
        <family val="1"/>
      </rPr>
      <t xml:space="preserve"> </t>
    </r>
  </si>
  <si>
    <r>
      <t xml:space="preserve">  от  "18</t>
    </r>
    <r>
      <rPr>
        <u val="single"/>
        <sz val="14"/>
        <rFont val="Times New Roman"/>
        <family val="1"/>
      </rPr>
      <t xml:space="preserve">" ноября </t>
    </r>
    <r>
      <rPr>
        <sz val="14"/>
        <rFont val="Times New Roman"/>
        <family val="1"/>
      </rPr>
      <t xml:space="preserve"> 2021 года  № </t>
    </r>
    <r>
      <rPr>
        <u val="single"/>
        <sz val="14"/>
        <rFont val="Times New Roman"/>
        <family val="1"/>
      </rPr>
      <t xml:space="preserve"> 128</t>
    </r>
  </si>
  <si>
    <r>
      <t xml:space="preserve">   от "18 " ноября  2021 года  №</t>
    </r>
    <r>
      <rPr>
        <u val="single"/>
        <sz val="14"/>
        <rFont val="Times New Roman"/>
        <family val="1"/>
      </rPr>
      <t xml:space="preserve"> 128   </t>
    </r>
  </si>
  <si>
    <r>
      <t xml:space="preserve">  от  "18 " ноября 2021 года  №</t>
    </r>
    <r>
      <rPr>
        <u val="single"/>
        <sz val="14"/>
        <rFont val="Times New Roman"/>
        <family val="1"/>
      </rPr>
      <t xml:space="preserve"> 128      </t>
    </r>
  </si>
  <si>
    <t>Источники  финансирования  дефицита бюджета , перечень статей источников финансирования дефицита бюджета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           за  9 месяцев 2021 года</t>
  </si>
  <si>
    <t>Муниципальная программа «Поддержка малого и среднего предпринимательства в Вольненском сельском поселении  Успенского района на 2021 год»</t>
  </si>
  <si>
    <t>992 0503 69 Ж 02 00005 240</t>
  </si>
  <si>
    <t>992 0503 69 Ж 02 00000 000</t>
  </si>
  <si>
    <t>992 0503 69 Ж 02 00005 000</t>
  </si>
  <si>
    <t>992 0503 69 Ж 00 00000 000</t>
  </si>
  <si>
    <t xml:space="preserve">Муниципальная программа «Предупреждение и ликвидация последствий чрезвычайных ситуаций и стихийных бедствий природного и техногенного характера на территории Вольненского сельского поселения Успенского района на 2021 год»  </t>
  </si>
  <si>
    <t xml:space="preserve">Муниципальная программа «Обеспечение пожарной безопасности на  территории Вольненского сельского поселения Успенского района на 2021» год  </t>
  </si>
  <si>
    <t>Муниципальная программа «Развитие территориальных органов местного самоуправления в Вольненском  сельском поселении Успенского района на 2021 год»</t>
  </si>
  <si>
    <t>Муниципальная программа "Укрепление правопорядка и усиление борьбы с преступностью на территории Вольненского сельского поселения Успенского района на 2021 год"</t>
  </si>
  <si>
    <t>Муниципальная программа "Газоснабжение населенных пунктов Вольненского сельского поселения Успенского района на 2021 год"</t>
  </si>
  <si>
    <t>Муниципальная программа "Сохранение памяти погибших при защите Отечества на 2021 год на территории Вольненского сельского поселения Успенского района"</t>
  </si>
  <si>
    <t>000  1  13   02995 10 0000 130</t>
  </si>
  <si>
    <t>992 0503 69 Ж 02 00005 200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</si>
</sst>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;[Red]\-#,##0.00;0.00"/>
    <numFmt numFmtId="175" formatCode="000\.00\.00"/>
    <numFmt numFmtId="176" formatCode="00\.00\.00"/>
    <numFmt numFmtId="177" formatCode="000\.00\.000\.0"/>
    <numFmt numFmtId="178" formatCode="#,##0.00_ ;[Red]\-#,##0.00\ "/>
    <numFmt numFmtId="179" formatCode="[$-FC19]d\ mmmm\ yyyy\ &quot;г.&quot;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 ;\-#,##0.0\ "/>
    <numFmt numFmtId="191" formatCode="#,##0.0"/>
    <numFmt numFmtId="192" formatCode="0.00000000"/>
    <numFmt numFmtId="193" formatCode="&quot;&quot;###,##0.00"/>
    <numFmt numFmtId="194" formatCode="&quot;&quot;###,##0.0"/>
    <numFmt numFmtId="195" formatCode="#,##0.000"/>
    <numFmt numFmtId="196" formatCode="#,##0.0000"/>
    <numFmt numFmtId="197" formatCode="#,##0.00000"/>
    <numFmt numFmtId="198" formatCode="#,##0.000000"/>
    <numFmt numFmtId="199" formatCode="&quot;&quot;##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85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185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4" applyNumberFormat="1" applyFont="1" applyFill="1" applyBorder="1" applyAlignment="1" applyProtection="1">
      <alignment horizontal="left" vertical="top" wrapText="1"/>
      <protection hidden="1"/>
    </xf>
    <xf numFmtId="0" fontId="7" fillId="0" borderId="11" xfId="54" applyNumberFormat="1" applyFont="1" applyFill="1" applyBorder="1" applyAlignment="1" applyProtection="1">
      <alignment horizontal="left" vertical="top" wrapText="1"/>
      <protection hidden="1"/>
    </xf>
    <xf numFmtId="49" fontId="9" fillId="0" borderId="10" xfId="54" applyNumberFormat="1" applyFont="1" applyFill="1" applyBorder="1" applyAlignment="1" applyProtection="1">
      <alignment horizontal="center" vertical="center"/>
      <protection hidden="1"/>
    </xf>
    <xf numFmtId="49" fontId="7" fillId="0" borderId="10" xfId="54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0" xfId="53" applyNumberFormat="1" applyFont="1" applyFill="1" applyAlignment="1" applyProtection="1">
      <alignment/>
      <protection hidden="1"/>
    </xf>
    <xf numFmtId="185" fontId="3" fillId="0" borderId="0" xfId="53" applyNumberFormat="1" applyFont="1" applyFill="1" applyAlignment="1" applyProtection="1">
      <alignment horizontal="center" vertical="center" wrapText="1"/>
      <protection hidden="1"/>
    </xf>
    <xf numFmtId="185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5" fontId="3" fillId="0" borderId="0" xfId="53" applyNumberFormat="1" applyFont="1" applyFill="1">
      <alignment/>
      <protection/>
    </xf>
    <xf numFmtId="0" fontId="3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85" fontId="9" fillId="0" borderId="12" xfId="54" applyNumberFormat="1" applyFont="1" applyFill="1" applyBorder="1" applyAlignment="1" applyProtection="1">
      <alignment horizontal="center" vertical="center"/>
      <protection hidden="1"/>
    </xf>
    <xf numFmtId="185" fontId="7" fillId="0" borderId="12" xfId="54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>
      <alignment/>
      <protection/>
    </xf>
    <xf numFmtId="49" fontId="7" fillId="0" borderId="0" xfId="53" applyNumberFormat="1" applyFont="1" applyFill="1">
      <alignment/>
      <protection/>
    </xf>
    <xf numFmtId="0" fontId="7" fillId="0" borderId="0" xfId="53" applyFont="1" applyFill="1" applyAlignment="1" applyProtection="1">
      <alignment/>
      <protection hidden="1"/>
    </xf>
    <xf numFmtId="49" fontId="7" fillId="0" borderId="0" xfId="53" applyNumberFormat="1" applyFont="1" applyFill="1" applyAlignment="1" applyProtection="1">
      <alignment/>
      <protection hidden="1"/>
    </xf>
    <xf numFmtId="185" fontId="7" fillId="0" borderId="0" xfId="53" applyNumberFormat="1" applyFont="1" applyFill="1" applyAlignment="1" applyProtection="1">
      <alignment horizontal="center" vertical="center" wrapText="1"/>
      <protection hidden="1"/>
    </xf>
    <xf numFmtId="185" fontId="7" fillId="0" borderId="0" xfId="53" applyNumberFormat="1" applyFont="1" applyFill="1" applyAlignment="1" applyProtection="1">
      <alignment/>
      <protection hidden="1"/>
    </xf>
    <xf numFmtId="0" fontId="7" fillId="0" borderId="0" xfId="53" applyFont="1" applyFill="1">
      <alignment/>
      <protection/>
    </xf>
    <xf numFmtId="185" fontId="7" fillId="0" borderId="0" xfId="53" applyNumberFormat="1" applyFont="1" applyFill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190" fontId="6" fillId="0" borderId="10" xfId="63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90" fontId="3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>
      <alignment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left" vertical="top" wrapText="1"/>
      <protection hidden="1"/>
    </xf>
    <xf numFmtId="185" fontId="6" fillId="0" borderId="0" xfId="0" applyNumberFormat="1" applyFont="1" applyFill="1" applyAlignment="1">
      <alignment wrapText="1"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6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91" fontId="63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6" fillId="0" borderId="14" xfId="0" applyFont="1" applyBorder="1" applyAlignment="1">
      <alignment horizontal="left" vertical="top" wrapText="1"/>
    </xf>
    <xf numFmtId="0" fontId="53" fillId="0" borderId="0" xfId="0" applyFont="1" applyFill="1" applyAlignment="1">
      <alignment/>
    </xf>
    <xf numFmtId="49" fontId="3" fillId="32" borderId="10" xfId="53" applyNumberFormat="1" applyFont="1" applyFill="1" applyBorder="1">
      <alignment/>
      <protection/>
    </xf>
    <xf numFmtId="0" fontId="3" fillId="32" borderId="10" xfId="53" applyNumberFormat="1" applyFont="1" applyFill="1" applyBorder="1" applyAlignment="1" applyProtection="1">
      <alignment horizontal="left" vertical="top" wrapText="1"/>
      <protection hidden="1"/>
    </xf>
    <xf numFmtId="49" fontId="3" fillId="32" borderId="12" xfId="53" applyNumberFormat="1" applyFont="1" applyFill="1" applyBorder="1" applyAlignment="1" applyProtection="1">
      <alignment horizontal="center" vertical="center"/>
      <protection hidden="1"/>
    </xf>
    <xf numFmtId="185" fontId="3" fillId="32" borderId="10" xfId="53" applyNumberFormat="1" applyFont="1" applyFill="1" applyBorder="1" applyAlignment="1" applyProtection="1">
      <alignment horizontal="right"/>
      <protection hidden="1"/>
    </xf>
    <xf numFmtId="185" fontId="3" fillId="32" borderId="10" xfId="53" applyNumberFormat="1" applyFont="1" applyFill="1" applyBorder="1" applyAlignment="1" applyProtection="1">
      <alignment/>
      <protection hidden="1"/>
    </xf>
    <xf numFmtId="0" fontId="3" fillId="32" borderId="0" xfId="53" applyFont="1" applyFill="1">
      <alignment/>
      <protection/>
    </xf>
    <xf numFmtId="0" fontId="0" fillId="32" borderId="0" xfId="0" applyFill="1" applyAlignment="1">
      <alignment/>
    </xf>
    <xf numFmtId="49" fontId="3" fillId="32" borderId="10" xfId="53" applyNumberFormat="1" applyFont="1" applyFill="1" applyBorder="1" applyAlignment="1" applyProtection="1">
      <alignment horizontal="center" vertical="center"/>
      <protection hidden="1"/>
    </xf>
    <xf numFmtId="0" fontId="6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horizontal="center" wrapText="1"/>
    </xf>
    <xf numFmtId="191" fontId="16" fillId="32" borderId="10" xfId="0" applyNumberFormat="1" applyFont="1" applyFill="1" applyBorder="1" applyAlignment="1">
      <alignment horizontal="right" wrapText="1"/>
    </xf>
    <xf numFmtId="0" fontId="16" fillId="32" borderId="15" xfId="0" applyFont="1" applyFill="1" applyBorder="1" applyAlignment="1">
      <alignment wrapText="1"/>
    </xf>
    <xf numFmtId="0" fontId="16" fillId="32" borderId="15" xfId="0" applyFont="1" applyFill="1" applyBorder="1" applyAlignment="1">
      <alignment horizontal="center" wrapText="1"/>
    </xf>
    <xf numFmtId="191" fontId="16" fillId="32" borderId="15" xfId="0" applyNumberFormat="1" applyFont="1" applyFill="1" applyBorder="1" applyAlignment="1">
      <alignment horizontal="right" wrapText="1"/>
    </xf>
    <xf numFmtId="191" fontId="13" fillId="32" borderId="15" xfId="0" applyNumberFormat="1" applyFont="1" applyFill="1" applyBorder="1" applyAlignment="1">
      <alignment horizontal="right" wrapText="1"/>
    </xf>
    <xf numFmtId="0" fontId="13" fillId="32" borderId="15" xfId="0" applyFont="1" applyFill="1" applyBorder="1" applyAlignment="1">
      <alignment horizontal="center" wrapText="1"/>
    </xf>
    <xf numFmtId="0" fontId="14" fillId="32" borderId="10" xfId="0" applyFont="1" applyFill="1" applyBorder="1" applyAlignment="1" applyProtection="1">
      <alignment vertical="center" wrapText="1"/>
      <protection locked="0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vertical="center"/>
    </xf>
    <xf numFmtId="191" fontId="11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vertical="center" wrapText="1"/>
    </xf>
    <xf numFmtId="49" fontId="11" fillId="32" borderId="16" xfId="0" applyNumberFormat="1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left" vertical="center" wrapText="1"/>
    </xf>
    <xf numFmtId="0" fontId="64" fillId="32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63" fillId="32" borderId="10" xfId="0" applyFont="1" applyFill="1" applyBorder="1" applyAlignment="1">
      <alignment horizontal="left" vertical="center" wrapText="1"/>
    </xf>
    <xf numFmtId="0" fontId="63" fillId="32" borderId="10" xfId="0" applyFont="1" applyFill="1" applyBorder="1" applyAlignment="1">
      <alignment horizontal="center" vertical="center"/>
    </xf>
    <xf numFmtId="49" fontId="11" fillId="32" borderId="17" xfId="0" applyNumberFormat="1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vertical="center" wrapText="1"/>
    </xf>
    <xf numFmtId="49" fontId="14" fillId="32" borderId="15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14" fillId="32" borderId="16" xfId="0" applyNumberFormat="1" applyFont="1" applyFill="1" applyBorder="1" applyAlignment="1">
      <alignment horizontal="center" vertical="center" wrapText="1"/>
    </xf>
    <xf numFmtId="191" fontId="11" fillId="32" borderId="16" xfId="0" applyNumberFormat="1" applyFont="1" applyFill="1" applyBorder="1" applyAlignment="1">
      <alignment/>
    </xf>
    <xf numFmtId="0" fontId="63" fillId="32" borderId="16" xfId="0" applyFont="1" applyFill="1" applyBorder="1" applyAlignment="1">
      <alignment horizontal="left" vertical="center" wrapText="1"/>
    </xf>
    <xf numFmtId="0" fontId="63" fillId="32" borderId="16" xfId="0" applyFont="1" applyFill="1" applyBorder="1" applyAlignment="1">
      <alignment horizontal="center" vertical="center"/>
    </xf>
    <xf numFmtId="0" fontId="63" fillId="32" borderId="10" xfId="0" applyFont="1" applyFill="1" applyBorder="1" applyAlignment="1">
      <alignment horizontal="right" vertical="center"/>
    </xf>
    <xf numFmtId="185" fontId="63" fillId="32" borderId="10" xfId="0" applyNumberFormat="1" applyFont="1" applyFill="1" applyBorder="1" applyAlignment="1">
      <alignment horizontal="right" vertical="center"/>
    </xf>
    <xf numFmtId="191" fontId="11" fillId="32" borderId="17" xfId="0" applyNumberFormat="1" applyFont="1" applyFill="1" applyBorder="1" applyAlignment="1">
      <alignment/>
    </xf>
    <xf numFmtId="0" fontId="63" fillId="32" borderId="10" xfId="0" applyFont="1" applyFill="1" applyBorder="1" applyAlignment="1">
      <alignment vertical="center"/>
    </xf>
    <xf numFmtId="0" fontId="63" fillId="32" borderId="16" xfId="0" applyFont="1" applyFill="1" applyBorder="1" applyAlignment="1">
      <alignment vertical="center" wrapText="1"/>
    </xf>
    <xf numFmtId="0" fontId="63" fillId="32" borderId="16" xfId="0" applyFont="1" applyFill="1" applyBorder="1" applyAlignment="1">
      <alignment vertical="center"/>
    </xf>
    <xf numFmtId="0" fontId="64" fillId="32" borderId="10" xfId="0" applyFont="1" applyFill="1" applyBorder="1" applyAlignment="1">
      <alignment vertical="center" wrapText="1"/>
    </xf>
    <xf numFmtId="185" fontId="63" fillId="32" borderId="18" xfId="0" applyNumberFormat="1" applyFont="1" applyFill="1" applyBorder="1" applyAlignment="1">
      <alignment horizontal="right" vertical="center"/>
    </xf>
    <xf numFmtId="185" fontId="63" fillId="32" borderId="17" xfId="0" applyNumberFormat="1" applyFont="1" applyFill="1" applyBorder="1" applyAlignment="1">
      <alignment horizontal="right" vertical="center"/>
    </xf>
    <xf numFmtId="191" fontId="11" fillId="32" borderId="17" xfId="0" applyNumberFormat="1" applyFont="1" applyFill="1" applyBorder="1" applyAlignment="1">
      <alignment horizontal="right"/>
    </xf>
    <xf numFmtId="49" fontId="11" fillId="32" borderId="17" xfId="0" applyNumberFormat="1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/>
    </xf>
    <xf numFmtId="0" fontId="64" fillId="32" borderId="10" xfId="0" applyFont="1" applyFill="1" applyBorder="1" applyAlignment="1">
      <alignment horizontal="left" wrapText="1"/>
    </xf>
    <xf numFmtId="0" fontId="63" fillId="32" borderId="18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15" fillId="32" borderId="15" xfId="0" applyFont="1" applyFill="1" applyBorder="1" applyAlignment="1">
      <alignment horizontal="center"/>
    </xf>
    <xf numFmtId="0" fontId="63" fillId="32" borderId="0" xfId="0" applyFont="1" applyFill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left" vertical="top" wrapText="1"/>
    </xf>
    <xf numFmtId="0" fontId="65" fillId="32" borderId="10" xfId="0" applyFont="1" applyFill="1" applyBorder="1" applyAlignment="1">
      <alignment horizontal="center" vertical="center"/>
    </xf>
    <xf numFmtId="0" fontId="66" fillId="3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49" fontId="13" fillId="32" borderId="20" xfId="0" applyNumberFormat="1" applyFont="1" applyFill="1" applyBorder="1" applyAlignment="1">
      <alignment horizontal="center" vertical="center"/>
    </xf>
    <xf numFmtId="49" fontId="13" fillId="32" borderId="19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wrapText="1"/>
    </xf>
    <xf numFmtId="0" fontId="13" fillId="32" borderId="14" xfId="0" applyFont="1" applyFill="1" applyBorder="1" applyAlignment="1">
      <alignment horizontal="left" vertical="top" wrapText="1"/>
    </xf>
    <xf numFmtId="49" fontId="23" fillId="32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63" fillId="32" borderId="10" xfId="0" applyFont="1" applyFill="1" applyBorder="1" applyAlignment="1">
      <alignment/>
    </xf>
    <xf numFmtId="185" fontId="63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191" fontId="15" fillId="32" borderId="10" xfId="0" applyNumberFormat="1" applyFont="1" applyFill="1" applyBorder="1" applyAlignment="1">
      <alignment/>
    </xf>
    <xf numFmtId="0" fontId="13" fillId="32" borderId="10" xfId="0" applyFont="1" applyFill="1" applyBorder="1" applyAlignment="1">
      <alignment wrapText="1"/>
    </xf>
    <xf numFmtId="185" fontId="64" fillId="32" borderId="10" xfId="0" applyNumberFormat="1" applyFont="1" applyFill="1" applyBorder="1" applyAlignment="1">
      <alignment/>
    </xf>
    <xf numFmtId="0" fontId="13" fillId="32" borderId="15" xfId="0" applyFont="1" applyFill="1" applyBorder="1" applyAlignment="1">
      <alignment wrapText="1"/>
    </xf>
    <xf numFmtId="3" fontId="13" fillId="32" borderId="14" xfId="0" applyNumberFormat="1" applyFont="1" applyFill="1" applyBorder="1" applyAlignment="1">
      <alignment horizontal="center" wrapText="1"/>
    </xf>
    <xf numFmtId="193" fontId="13" fillId="32" borderId="14" xfId="0" applyNumberFormat="1" applyFont="1" applyFill="1" applyBorder="1" applyAlignment="1">
      <alignment horizontal="right" wrapText="1"/>
    </xf>
    <xf numFmtId="194" fontId="13" fillId="32" borderId="14" xfId="0" applyNumberFormat="1" applyFont="1" applyFill="1" applyBorder="1" applyAlignment="1">
      <alignment horizontal="right" wrapText="1"/>
    </xf>
    <xf numFmtId="191" fontId="11" fillId="32" borderId="15" xfId="0" applyNumberFormat="1" applyFont="1" applyFill="1" applyBorder="1" applyAlignment="1">
      <alignment horizontal="right" wrapText="1"/>
    </xf>
    <xf numFmtId="191" fontId="15" fillId="32" borderId="15" xfId="0" applyNumberFormat="1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left" vertical="top" wrapText="1"/>
    </xf>
    <xf numFmtId="0" fontId="23" fillId="32" borderId="10" xfId="0" applyFont="1" applyFill="1" applyBorder="1" applyAlignment="1">
      <alignment horizontal="center" wrapText="1"/>
    </xf>
    <xf numFmtId="193" fontId="23" fillId="32" borderId="10" xfId="0" applyNumberFormat="1" applyFont="1" applyFill="1" applyBorder="1" applyAlignment="1">
      <alignment horizontal="right" wrapText="1"/>
    </xf>
    <xf numFmtId="0" fontId="22" fillId="32" borderId="0" xfId="0" applyFont="1" applyFill="1" applyAlignment="1">
      <alignment/>
    </xf>
    <xf numFmtId="0" fontId="13" fillId="32" borderId="14" xfId="0" applyFont="1" applyFill="1" applyBorder="1" applyAlignment="1">
      <alignment horizontal="center" wrapText="1"/>
    </xf>
    <xf numFmtId="191" fontId="11" fillId="32" borderId="19" xfId="0" applyNumberFormat="1" applyFont="1" applyFill="1" applyBorder="1" applyAlignment="1">
      <alignment/>
    </xf>
    <xf numFmtId="185" fontId="64" fillId="32" borderId="10" xfId="0" applyNumberFormat="1" applyFont="1" applyFill="1" applyBorder="1" applyAlignment="1">
      <alignment horizontal="right"/>
    </xf>
    <xf numFmtId="185" fontId="63" fillId="32" borderId="10" xfId="0" applyNumberFormat="1" applyFont="1" applyFill="1" applyBorder="1" applyAlignment="1">
      <alignment horizontal="right"/>
    </xf>
    <xf numFmtId="185" fontId="63" fillId="32" borderId="16" xfId="0" applyNumberFormat="1" applyFont="1" applyFill="1" applyBorder="1" applyAlignment="1">
      <alignment horizontal="right"/>
    </xf>
    <xf numFmtId="185" fontId="64" fillId="32" borderId="17" xfId="0" applyNumberFormat="1" applyFont="1" applyFill="1" applyBorder="1" applyAlignment="1">
      <alignment horizontal="right" vertical="center"/>
    </xf>
    <xf numFmtId="49" fontId="11" fillId="32" borderId="18" xfId="0" applyNumberFormat="1" applyFont="1" applyFill="1" applyBorder="1" applyAlignment="1">
      <alignment horizontal="center" vertical="center" wrapText="1"/>
    </xf>
    <xf numFmtId="185" fontId="63" fillId="32" borderId="16" xfId="0" applyNumberFormat="1" applyFont="1" applyFill="1" applyBorder="1" applyAlignment="1">
      <alignment/>
    </xf>
    <xf numFmtId="185" fontId="14" fillId="32" borderId="10" xfId="0" applyNumberFormat="1" applyFont="1" applyFill="1" applyBorder="1" applyAlignment="1">
      <alignment/>
    </xf>
    <xf numFmtId="0" fontId="64" fillId="32" borderId="10" xfId="0" applyFont="1" applyFill="1" applyBorder="1" applyAlignment="1">
      <alignment horizontal="center"/>
    </xf>
    <xf numFmtId="191" fontId="15" fillId="32" borderId="17" xfId="0" applyNumberFormat="1" applyFont="1" applyFill="1" applyBorder="1" applyAlignment="1">
      <alignment/>
    </xf>
    <xf numFmtId="191" fontId="15" fillId="32" borderId="17" xfId="0" applyNumberFormat="1" applyFont="1" applyFill="1" applyBorder="1" applyAlignment="1">
      <alignment/>
    </xf>
    <xf numFmtId="191" fontId="64" fillId="32" borderId="10" xfId="0" applyNumberFormat="1" applyFont="1" applyFill="1" applyBorder="1" applyAlignment="1">
      <alignment/>
    </xf>
    <xf numFmtId="191" fontId="63" fillId="32" borderId="10" xfId="0" applyNumberFormat="1" applyFont="1" applyFill="1" applyBorder="1" applyAlignment="1">
      <alignment/>
    </xf>
    <xf numFmtId="0" fontId="64" fillId="32" borderId="10" xfId="0" applyFont="1" applyFill="1" applyBorder="1" applyAlignment="1">
      <alignment horizontal="left" vertical="center"/>
    </xf>
    <xf numFmtId="0" fontId="17" fillId="32" borderId="18" xfId="0" applyFont="1" applyFill="1" applyBorder="1" applyAlignment="1">
      <alignment horizontal="center" vertical="center"/>
    </xf>
    <xf numFmtId="0" fontId="64" fillId="32" borderId="10" xfId="0" applyFont="1" applyFill="1" applyBorder="1" applyAlignment="1">
      <alignment/>
    </xf>
    <xf numFmtId="0" fontId="63" fillId="32" borderId="10" xfId="0" applyFont="1" applyFill="1" applyBorder="1" applyAlignment="1">
      <alignment horizontal="left" vertical="center"/>
    </xf>
    <xf numFmtId="0" fontId="63" fillId="32" borderId="16" xfId="0" applyFont="1" applyFill="1" applyBorder="1" applyAlignment="1">
      <alignment horizontal="left" vertical="center"/>
    </xf>
    <xf numFmtId="0" fontId="64" fillId="32" borderId="10" xfId="0" applyFont="1" applyFill="1" applyBorder="1" applyAlignment="1">
      <alignment vertical="center"/>
    </xf>
    <xf numFmtId="0" fontId="64" fillId="32" borderId="0" xfId="0" applyFont="1" applyFill="1" applyAlignment="1">
      <alignment/>
    </xf>
    <xf numFmtId="0" fontId="16" fillId="32" borderId="14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/>
    </xf>
    <xf numFmtId="49" fontId="12" fillId="32" borderId="0" xfId="0" applyNumberFormat="1" applyFont="1" applyFill="1" applyBorder="1" applyAlignment="1">
      <alignment/>
    </xf>
    <xf numFmtId="0" fontId="6" fillId="32" borderId="0" xfId="0" applyFont="1" applyFill="1" applyAlignment="1">
      <alignment wrapText="1"/>
    </xf>
    <xf numFmtId="0" fontId="6" fillId="32" borderId="21" xfId="0" applyFont="1" applyFill="1" applyBorder="1" applyAlignment="1">
      <alignment horizontal="left" vertical="top" wrapText="1"/>
    </xf>
    <xf numFmtId="3" fontId="6" fillId="32" borderId="21" xfId="0" applyNumberFormat="1" applyFont="1" applyFill="1" applyBorder="1" applyAlignment="1">
      <alignment horizontal="center" wrapText="1"/>
    </xf>
    <xf numFmtId="0" fontId="6" fillId="32" borderId="21" xfId="0" applyFont="1" applyFill="1" applyBorder="1" applyAlignment="1">
      <alignment horizontal="center" wrapText="1"/>
    </xf>
    <xf numFmtId="49" fontId="3" fillId="32" borderId="12" xfId="53" applyNumberFormat="1" applyFont="1" applyFill="1" applyBorder="1">
      <alignment/>
      <protection/>
    </xf>
    <xf numFmtId="185" fontId="3" fillId="32" borderId="12" xfId="53" applyNumberFormat="1" applyFont="1" applyFill="1" applyBorder="1" applyAlignment="1" applyProtection="1">
      <alignment horizontal="right"/>
      <protection hidden="1"/>
    </xf>
    <xf numFmtId="0" fontId="3" fillId="32" borderId="10" xfId="55" applyNumberFormat="1" applyFont="1" applyFill="1" applyBorder="1" applyAlignment="1" applyProtection="1">
      <alignment horizontal="left" vertical="top" wrapText="1"/>
      <protection hidden="1"/>
    </xf>
    <xf numFmtId="49" fontId="3" fillId="32" borderId="12" xfId="55" applyNumberFormat="1" applyFont="1" applyFill="1" applyBorder="1" applyAlignment="1" applyProtection="1">
      <alignment horizontal="center" vertical="center"/>
      <protection hidden="1"/>
    </xf>
    <xf numFmtId="185" fontId="3" fillId="32" borderId="12" xfId="55" applyNumberFormat="1" applyFont="1" applyFill="1" applyBorder="1" applyAlignment="1" applyProtection="1">
      <alignment horizontal="right"/>
      <protection hidden="1"/>
    </xf>
    <xf numFmtId="185" fontId="3" fillId="32" borderId="10" xfId="53" applyNumberFormat="1" applyFont="1" applyFill="1" applyBorder="1" applyAlignment="1" applyProtection="1">
      <alignment horizontal="right" vertical="center"/>
      <protection hidden="1"/>
    </xf>
    <xf numFmtId="0" fontId="6" fillId="32" borderId="0" xfId="0" applyFont="1" applyFill="1" applyAlignment="1">
      <alignment/>
    </xf>
    <xf numFmtId="49" fontId="3" fillId="32" borderId="0" xfId="53" applyNumberFormat="1" applyFont="1" applyFill="1">
      <alignment/>
      <protection/>
    </xf>
    <xf numFmtId="0" fontId="4" fillId="32" borderId="0" xfId="53" applyNumberFormat="1" applyFont="1" applyFill="1" applyAlignment="1" applyProtection="1">
      <alignment/>
      <protection hidden="1"/>
    </xf>
    <xf numFmtId="49" fontId="4" fillId="32" borderId="0" xfId="53" applyNumberFormat="1" applyFont="1" applyFill="1" applyAlignment="1" applyProtection="1">
      <alignment/>
      <protection hidden="1"/>
    </xf>
    <xf numFmtId="185" fontId="5" fillId="32" borderId="0" xfId="53" applyNumberFormat="1" applyFont="1" applyFill="1" applyAlignment="1" applyProtection="1">
      <alignment/>
      <protection hidden="1"/>
    </xf>
    <xf numFmtId="185" fontId="3" fillId="32" borderId="0" xfId="53" applyNumberFormat="1" applyFont="1" applyFill="1" applyAlignment="1" applyProtection="1">
      <alignment/>
      <protection hidden="1"/>
    </xf>
    <xf numFmtId="185" fontId="3" fillId="32" borderId="0" xfId="53" applyNumberFormat="1" applyFont="1" applyFill="1" applyBorder="1" applyAlignment="1" applyProtection="1">
      <alignment/>
      <protection hidden="1"/>
    </xf>
    <xf numFmtId="49" fontId="6" fillId="32" borderId="0" xfId="0" applyNumberFormat="1" applyFont="1" applyFill="1" applyAlignment="1">
      <alignment wrapText="1"/>
    </xf>
    <xf numFmtId="49" fontId="3" fillId="32" borderId="0" xfId="53" applyNumberFormat="1" applyFont="1" applyFill="1" applyAlignment="1" applyProtection="1">
      <alignment/>
      <protection hidden="1"/>
    </xf>
    <xf numFmtId="0" fontId="19" fillId="32" borderId="10" xfId="0" applyFont="1" applyFill="1" applyBorder="1" applyAlignment="1">
      <alignment horizontal="left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185" fontId="20" fillId="32" borderId="10" xfId="53" applyNumberFormat="1" applyFont="1" applyFill="1" applyBorder="1" applyAlignment="1" applyProtection="1">
      <alignment horizontal="center" vertical="center"/>
      <protection hidden="1"/>
    </xf>
    <xf numFmtId="0" fontId="53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85" fontId="6" fillId="32" borderId="10" xfId="0" applyNumberFormat="1" applyFont="1" applyFill="1" applyBorder="1" applyAlignment="1">
      <alignment horizontal="center" vertical="center"/>
    </xf>
    <xf numFmtId="185" fontId="3" fillId="32" borderId="10" xfId="53" applyNumberFormat="1" applyFont="1" applyFill="1" applyBorder="1" applyAlignment="1" applyProtection="1">
      <alignment horizontal="center" vertical="center"/>
      <protection hidden="1"/>
    </xf>
    <xf numFmtId="185" fontId="0" fillId="32" borderId="0" xfId="0" applyNumberFormat="1" applyFill="1" applyAlignment="1">
      <alignment/>
    </xf>
    <xf numFmtId="0" fontId="6" fillId="32" borderId="14" xfId="0" applyFont="1" applyFill="1" applyBorder="1" applyAlignment="1">
      <alignment horizontal="left" vertical="top" wrapText="1"/>
    </xf>
    <xf numFmtId="49" fontId="3" fillId="32" borderId="10" xfId="53" applyNumberFormat="1" applyFont="1" applyFill="1" applyBorder="1" applyAlignment="1">
      <alignment wrapText="1"/>
      <protection/>
    </xf>
    <xf numFmtId="0" fontId="6" fillId="32" borderId="0" xfId="0" applyFont="1" applyFill="1" applyAlignment="1">
      <alignment vertical="center" wrapText="1"/>
    </xf>
    <xf numFmtId="185" fontId="6" fillId="32" borderId="0" xfId="0" applyNumberFormat="1" applyFont="1" applyFill="1" applyAlignment="1">
      <alignment wrapText="1"/>
    </xf>
    <xf numFmtId="0" fontId="13" fillId="32" borderId="22" xfId="0" applyFont="1" applyFill="1" applyBorder="1" applyAlignment="1">
      <alignment horizontal="center" wrapText="1"/>
    </xf>
    <xf numFmtId="0" fontId="66" fillId="32" borderId="16" xfId="0" applyFont="1" applyFill="1" applyBorder="1" applyAlignment="1">
      <alignment horizontal="center" vertical="center"/>
    </xf>
    <xf numFmtId="0" fontId="63" fillId="32" borderId="15" xfId="0" applyFont="1" applyFill="1" applyBorder="1" applyAlignment="1">
      <alignment vertical="center"/>
    </xf>
    <xf numFmtId="0" fontId="13" fillId="32" borderId="23" xfId="0" applyFont="1" applyFill="1" applyBorder="1" applyAlignment="1">
      <alignment horizontal="left" vertical="top" wrapText="1"/>
    </xf>
    <xf numFmtId="0" fontId="13" fillId="32" borderId="24" xfId="0" applyFont="1" applyFill="1" applyBorder="1" applyAlignment="1">
      <alignment horizontal="left" vertical="top" wrapText="1"/>
    </xf>
    <xf numFmtId="0" fontId="13" fillId="32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94" fontId="13" fillId="32" borderId="10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194" fontId="21" fillId="32" borderId="10" xfId="0" applyNumberFormat="1" applyFont="1" applyFill="1" applyBorder="1" applyAlignment="1">
      <alignment/>
    </xf>
    <xf numFmtId="194" fontId="15" fillId="32" borderId="17" xfId="0" applyNumberFormat="1" applyFont="1" applyFill="1" applyBorder="1" applyAlignment="1">
      <alignment/>
    </xf>
    <xf numFmtId="194" fontId="64" fillId="32" borderId="10" xfId="0" applyNumberFormat="1" applyFont="1" applyFill="1" applyBorder="1" applyAlignment="1">
      <alignment/>
    </xf>
    <xf numFmtId="194" fontId="11" fillId="32" borderId="17" xfId="0" applyNumberFormat="1" applyFont="1" applyFill="1" applyBorder="1" applyAlignment="1">
      <alignment/>
    </xf>
    <xf numFmtId="194" fontId="63" fillId="32" borderId="10" xfId="0" applyNumberFormat="1" applyFont="1" applyFill="1" applyBorder="1" applyAlignment="1">
      <alignment/>
    </xf>
    <xf numFmtId="194" fontId="11" fillId="32" borderId="19" xfId="0" applyNumberFormat="1" applyFont="1" applyFill="1" applyBorder="1" applyAlignment="1">
      <alignment/>
    </xf>
    <xf numFmtId="194" fontId="15" fillId="32" borderId="10" xfId="0" applyNumberFormat="1" applyFont="1" applyFill="1" applyBorder="1" applyAlignment="1">
      <alignment/>
    </xf>
    <xf numFmtId="194" fontId="11" fillId="32" borderId="10" xfId="0" applyNumberFormat="1" applyFont="1" applyFill="1" applyBorder="1" applyAlignment="1">
      <alignment/>
    </xf>
    <xf numFmtId="194" fontId="13" fillId="32" borderId="17" xfId="0" applyNumberFormat="1" applyFont="1" applyFill="1" applyBorder="1" applyAlignment="1">
      <alignment/>
    </xf>
    <xf numFmtId="194" fontId="11" fillId="32" borderId="18" xfId="0" applyNumberFormat="1" applyFont="1" applyFill="1" applyBorder="1" applyAlignment="1">
      <alignment/>
    </xf>
    <xf numFmtId="194" fontId="13" fillId="32" borderId="22" xfId="0" applyNumberFormat="1" applyFont="1" applyFill="1" applyBorder="1" applyAlignment="1">
      <alignment horizontal="right" wrapText="1"/>
    </xf>
    <xf numFmtId="194" fontId="13" fillId="32" borderId="10" xfId="0" applyNumberFormat="1" applyFont="1" applyFill="1" applyBorder="1" applyAlignment="1">
      <alignment/>
    </xf>
    <xf numFmtId="194" fontId="66" fillId="32" borderId="10" xfId="0" applyNumberFormat="1" applyFont="1" applyFill="1" applyBorder="1" applyAlignment="1">
      <alignment/>
    </xf>
    <xf numFmtId="194" fontId="11" fillId="32" borderId="10" xfId="0" applyNumberFormat="1" applyFont="1" applyFill="1" applyBorder="1" applyAlignment="1">
      <alignment horizontal="right"/>
    </xf>
    <xf numFmtId="194" fontId="12" fillId="32" borderId="10" xfId="0" applyNumberFormat="1" applyFont="1" applyFill="1" applyBorder="1" applyAlignment="1">
      <alignment horizontal="right"/>
    </xf>
    <xf numFmtId="191" fontId="19" fillId="32" borderId="10" xfId="0" applyNumberFormat="1" applyFont="1" applyFill="1" applyBorder="1" applyAlignment="1">
      <alignment horizontal="center" vertical="center"/>
    </xf>
    <xf numFmtId="191" fontId="6" fillId="32" borderId="10" xfId="0" applyNumberFormat="1" applyFont="1" applyFill="1" applyBorder="1" applyAlignment="1">
      <alignment horizontal="center" vertical="center"/>
    </xf>
    <xf numFmtId="191" fontId="20" fillId="32" borderId="10" xfId="0" applyNumberFormat="1" applyFont="1" applyFill="1" applyBorder="1" applyAlignment="1">
      <alignment horizontal="center" vertical="center"/>
    </xf>
    <xf numFmtId="191" fontId="3" fillId="32" borderId="10" xfId="53" applyNumberFormat="1" applyFont="1" applyFill="1" applyBorder="1" applyAlignment="1" applyProtection="1">
      <alignment horizontal="center" vertical="center" wrapText="1"/>
      <protection hidden="1"/>
    </xf>
    <xf numFmtId="191" fontId="3" fillId="32" borderId="10" xfId="53" applyNumberFormat="1" applyFont="1" applyFill="1" applyBorder="1" applyAlignment="1" applyProtection="1">
      <alignment horizontal="center" vertical="center"/>
      <protection hidden="1"/>
    </xf>
    <xf numFmtId="3" fontId="11" fillId="32" borderId="14" xfId="0" applyNumberFormat="1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wrapText="1"/>
    </xf>
    <xf numFmtId="0" fontId="15" fillId="32" borderId="15" xfId="0" applyFont="1" applyFill="1" applyBorder="1" applyAlignment="1">
      <alignment horizontal="center" wrapText="1"/>
    </xf>
    <xf numFmtId="0" fontId="6" fillId="32" borderId="2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4" fillId="32" borderId="16" xfId="0" applyFont="1" applyFill="1" applyBorder="1" applyAlignment="1">
      <alignment horizontal="left" vertical="center" wrapText="1"/>
    </xf>
    <xf numFmtId="0" fontId="64" fillId="32" borderId="16" xfId="0" applyFont="1" applyFill="1" applyBorder="1" applyAlignment="1">
      <alignment horizontal="center" vertical="center"/>
    </xf>
    <xf numFmtId="185" fontId="64" fillId="32" borderId="16" xfId="0" applyNumberFormat="1" applyFont="1" applyFill="1" applyBorder="1" applyAlignment="1">
      <alignment horizontal="right"/>
    </xf>
    <xf numFmtId="185" fontId="64" fillId="32" borderId="10" xfId="0" applyNumberFormat="1" applyFont="1" applyFill="1" applyBorder="1" applyAlignment="1">
      <alignment horizontal="right" vertical="center"/>
    </xf>
    <xf numFmtId="0" fontId="63" fillId="32" borderId="17" xfId="0" applyFont="1" applyFill="1" applyBorder="1" applyAlignment="1">
      <alignment horizontal="center" vertical="center"/>
    </xf>
    <xf numFmtId="0" fontId="67" fillId="0" borderId="10" xfId="0" applyFont="1" applyBorder="1" applyAlignment="1">
      <alignment wrapText="1"/>
    </xf>
    <xf numFmtId="0" fontId="66" fillId="32" borderId="15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left" vertical="top" wrapText="1"/>
    </xf>
    <xf numFmtId="194" fontId="16" fillId="32" borderId="10" xfId="0" applyNumberFormat="1" applyFont="1" applyFill="1" applyBorder="1" applyAlignment="1">
      <alignment horizontal="right" wrapText="1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69" fillId="32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wrapText="1"/>
    </xf>
    <xf numFmtId="0" fontId="64" fillId="32" borderId="17" xfId="0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 wrapText="1"/>
    </xf>
    <xf numFmtId="49" fontId="15" fillId="32" borderId="15" xfId="0" applyNumberFormat="1" applyFont="1" applyFill="1" applyBorder="1" applyAlignment="1">
      <alignment horizontal="center" vertical="center"/>
    </xf>
    <xf numFmtId="0" fontId="71" fillId="32" borderId="16" xfId="0" applyFont="1" applyFill="1" applyBorder="1" applyAlignment="1">
      <alignment horizontal="left" vertical="center" wrapText="1"/>
    </xf>
    <xf numFmtId="0" fontId="72" fillId="32" borderId="17" xfId="0" applyFont="1" applyFill="1" applyBorder="1" applyAlignment="1">
      <alignment horizontal="center" vertical="center"/>
    </xf>
    <xf numFmtId="0" fontId="71" fillId="32" borderId="17" xfId="0" applyFont="1" applyFill="1" applyBorder="1" applyAlignment="1">
      <alignment horizontal="center" vertical="center"/>
    </xf>
    <xf numFmtId="49" fontId="20" fillId="32" borderId="10" xfId="53" applyNumberFormat="1" applyFont="1" applyFill="1" applyBorder="1">
      <alignment/>
      <protection/>
    </xf>
    <xf numFmtId="0" fontId="20" fillId="32" borderId="10" xfId="53" applyNumberFormat="1" applyFont="1" applyFill="1" applyBorder="1" applyAlignment="1" applyProtection="1">
      <alignment horizontal="left" vertical="top" wrapText="1"/>
      <protection hidden="1"/>
    </xf>
    <xf numFmtId="185" fontId="20" fillId="32" borderId="10" xfId="53" applyNumberFormat="1" applyFont="1" applyFill="1" applyBorder="1" applyAlignment="1" applyProtection="1">
      <alignment horizontal="right"/>
      <protection hidden="1"/>
    </xf>
    <xf numFmtId="185" fontId="20" fillId="32" borderId="10" xfId="53" applyNumberFormat="1" applyFont="1" applyFill="1" applyBorder="1" applyAlignment="1" applyProtection="1">
      <alignment/>
      <protection hidden="1"/>
    </xf>
    <xf numFmtId="0" fontId="20" fillId="0" borderId="0" xfId="53" applyFont="1" applyFill="1">
      <alignment/>
      <protection/>
    </xf>
    <xf numFmtId="0" fontId="11" fillId="32" borderId="14" xfId="0" applyFont="1" applyFill="1" applyBorder="1" applyAlignment="1">
      <alignment horizontal="left" vertical="top" wrapText="1"/>
    </xf>
    <xf numFmtId="0" fontId="11" fillId="32" borderId="22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left" vertical="top" wrapText="1"/>
    </xf>
    <xf numFmtId="0" fontId="69" fillId="0" borderId="12" xfId="0" applyFont="1" applyBorder="1" applyAlignment="1">
      <alignment wrapText="1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12" xfId="0" applyFont="1" applyBorder="1" applyAlignment="1">
      <alignment wrapText="1"/>
    </xf>
    <xf numFmtId="0" fontId="70" fillId="0" borderId="10" xfId="0" applyFont="1" applyBorder="1" applyAlignment="1">
      <alignment horizontal="center"/>
    </xf>
    <xf numFmtId="2" fontId="73" fillId="0" borderId="10" xfId="0" applyNumberFormat="1" applyFont="1" applyBorder="1" applyAlignment="1">
      <alignment wrapText="1"/>
    </xf>
    <xf numFmtId="0" fontId="73" fillId="0" borderId="10" xfId="0" applyFont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185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185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85" fontId="6" fillId="32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left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>
      <alignment horizontal="center" wrapText="1"/>
      <protection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6" xfId="53" applyNumberFormat="1" applyFont="1" applyFill="1" applyBorder="1" applyAlignment="1">
      <alignment horizontal="center" vertical="center" wrapText="1"/>
      <protection/>
    </xf>
    <xf numFmtId="49" fontId="7" fillId="0" borderId="15" xfId="53" applyNumberFormat="1" applyFont="1" applyFill="1" applyBorder="1" applyAlignment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185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185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185" fontId="6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wrapText="1"/>
    </xf>
    <xf numFmtId="185" fontId="14" fillId="0" borderId="16" xfId="53" applyNumberFormat="1" applyFont="1" applyFill="1" applyBorder="1" applyAlignment="1" applyProtection="1">
      <alignment horizontal="center" vertical="center" wrapText="1"/>
      <protection hidden="1"/>
    </xf>
    <xf numFmtId="185" fontId="1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wrapText="1"/>
    </xf>
    <xf numFmtId="0" fontId="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3" fillId="0" borderId="0" xfId="53" applyFont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49" fontId="3" fillId="0" borderId="25" xfId="53" applyNumberFormat="1" applyFont="1" applyFill="1" applyBorder="1" applyAlignment="1">
      <alignment horizontal="center" vertical="center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5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4"/>
  <sheetViews>
    <sheetView view="pageBreakPreview" zoomScale="80" zoomScaleSheetLayoutView="80" zoomScalePageLayoutView="0" workbookViewId="0" topLeftCell="A40">
      <selection activeCell="C43" sqref="C43"/>
    </sheetView>
  </sheetViews>
  <sheetFormatPr defaultColWidth="9.140625" defaultRowHeight="15"/>
  <cols>
    <col min="1" max="1" width="59.140625" style="12" customWidth="1"/>
    <col min="2" max="2" width="41.00390625" style="12" customWidth="1"/>
    <col min="3" max="3" width="20.28125" style="21" customWidth="1"/>
    <col min="4" max="4" width="15.00390625" style="21" customWidth="1"/>
    <col min="5" max="5" width="18.140625" style="21" customWidth="1"/>
    <col min="6" max="16384" width="9.140625" style="13" customWidth="1"/>
  </cols>
  <sheetData>
    <row r="1" spans="2:5" ht="18.75">
      <c r="B1" s="282" t="s">
        <v>329</v>
      </c>
      <c r="C1" s="282"/>
      <c r="D1" s="282"/>
      <c r="E1" s="282"/>
    </row>
    <row r="2" spans="2:5" ht="18.75">
      <c r="B2" s="283" t="s">
        <v>643</v>
      </c>
      <c r="C2" s="283"/>
      <c r="D2" s="283"/>
      <c r="E2" s="283"/>
    </row>
    <row r="3" spans="2:5" ht="18" customHeight="1">
      <c r="B3" s="284" t="s">
        <v>297</v>
      </c>
      <c r="C3" s="284"/>
      <c r="D3" s="284"/>
      <c r="E3" s="284"/>
    </row>
    <row r="4" spans="2:5" ht="18.75" customHeight="1">
      <c r="B4" s="282" t="s">
        <v>722</v>
      </c>
      <c r="C4" s="282"/>
      <c r="D4" s="282"/>
      <c r="E4" s="282"/>
    </row>
    <row r="5" spans="2:5" ht="18.75">
      <c r="B5" s="15"/>
      <c r="C5" s="16"/>
      <c r="D5" s="16"/>
      <c r="E5" s="16"/>
    </row>
    <row r="6" spans="2:5" ht="18.75">
      <c r="B6" s="15"/>
      <c r="C6" s="16"/>
      <c r="D6" s="16"/>
      <c r="E6" s="16"/>
    </row>
    <row r="7" spans="1:5" ht="118.5" customHeight="1">
      <c r="A7" s="287" t="s">
        <v>648</v>
      </c>
      <c r="B7" s="287"/>
      <c r="C7" s="287"/>
      <c r="D7" s="287"/>
      <c r="E7" s="287"/>
    </row>
    <row r="8" spans="2:5" ht="18.75" customHeight="1">
      <c r="B8" s="15"/>
      <c r="C8" s="17"/>
      <c r="D8" s="17" t="s">
        <v>72</v>
      </c>
      <c r="E8" s="17"/>
    </row>
    <row r="9" spans="1:5" ht="15" customHeight="1">
      <c r="A9" s="277" t="s">
        <v>46</v>
      </c>
      <c r="B9" s="285" t="s">
        <v>47</v>
      </c>
      <c r="C9" s="279" t="s">
        <v>652</v>
      </c>
      <c r="D9" s="279" t="s">
        <v>645</v>
      </c>
      <c r="E9" s="279" t="s">
        <v>48</v>
      </c>
    </row>
    <row r="10" spans="1:5" ht="81.75" customHeight="1">
      <c r="A10" s="278"/>
      <c r="B10" s="286"/>
      <c r="C10" s="280"/>
      <c r="D10" s="280"/>
      <c r="E10" s="280"/>
    </row>
    <row r="11" spans="1:7" s="61" customFormat="1" ht="18.75">
      <c r="A11" s="195" t="s">
        <v>49</v>
      </c>
      <c r="B11" s="196" t="s">
        <v>298</v>
      </c>
      <c r="C11" s="232">
        <f>C12+C46</f>
        <v>39031.7</v>
      </c>
      <c r="D11" s="232">
        <f>D12+D46</f>
        <v>23904.372819999997</v>
      </c>
      <c r="E11" s="197">
        <f>D11/C11*100</f>
        <v>61.243483681212965</v>
      </c>
      <c r="F11" s="198"/>
      <c r="G11" s="198"/>
    </row>
    <row r="12" spans="1:7" s="61" customFormat="1" ht="37.5">
      <c r="A12" s="195" t="s">
        <v>50</v>
      </c>
      <c r="B12" s="196" t="s">
        <v>299</v>
      </c>
      <c r="C12" s="232">
        <f>C13+C18+C24+C27+C30+C37+C42+C44</f>
        <v>13935.2</v>
      </c>
      <c r="D12" s="232">
        <f>D13+D18+D24+D27+D30+D37+D42+D44</f>
        <v>8652.10959</v>
      </c>
      <c r="E12" s="197">
        <f aca="true" t="shared" si="0" ref="E12:E71">D12/C12*100</f>
        <v>62.08816227969458</v>
      </c>
      <c r="F12" s="198"/>
      <c r="G12" s="198"/>
    </row>
    <row r="13" spans="1:7" s="117" customFormat="1" ht="18.75">
      <c r="A13" s="195" t="s">
        <v>51</v>
      </c>
      <c r="B13" s="196" t="s">
        <v>300</v>
      </c>
      <c r="C13" s="232">
        <f>C14</f>
        <v>4500</v>
      </c>
      <c r="D13" s="232">
        <f>D14</f>
        <v>2204.01056</v>
      </c>
      <c r="E13" s="197">
        <f t="shared" si="0"/>
        <v>48.978012444444445</v>
      </c>
      <c r="F13" s="198"/>
      <c r="G13" s="198"/>
    </row>
    <row r="14" spans="1:7" ht="18.75">
      <c r="A14" s="199" t="s">
        <v>52</v>
      </c>
      <c r="B14" s="200" t="s">
        <v>301</v>
      </c>
      <c r="C14" s="233">
        <f>C15+C16+C17</f>
        <v>4500</v>
      </c>
      <c r="D14" s="233">
        <f>D15+D16+D17</f>
        <v>2204.01056</v>
      </c>
      <c r="E14" s="202">
        <f t="shared" si="0"/>
        <v>48.978012444444445</v>
      </c>
      <c r="F14" s="68"/>
      <c r="G14" s="68"/>
    </row>
    <row r="15" spans="1:7" ht="112.5">
      <c r="A15" s="199" t="s">
        <v>80</v>
      </c>
      <c r="B15" s="200" t="s">
        <v>324</v>
      </c>
      <c r="C15" s="233">
        <v>4420</v>
      </c>
      <c r="D15" s="233">
        <v>2145.815</v>
      </c>
      <c r="E15" s="202">
        <f t="shared" si="0"/>
        <v>48.547850678733035</v>
      </c>
      <c r="F15" s="68"/>
      <c r="G15" s="203"/>
    </row>
    <row r="16" spans="1:7" ht="168.75">
      <c r="A16" s="204" t="s">
        <v>494</v>
      </c>
      <c r="B16" s="200" t="s">
        <v>495</v>
      </c>
      <c r="C16" s="233">
        <v>0</v>
      </c>
      <c r="D16" s="233">
        <v>4.81962</v>
      </c>
      <c r="E16" s="202" t="e">
        <f t="shared" si="0"/>
        <v>#DIV/0!</v>
      </c>
      <c r="F16" s="68"/>
      <c r="G16" s="68"/>
    </row>
    <row r="17" spans="1:7" ht="75">
      <c r="A17" s="199" t="s">
        <v>73</v>
      </c>
      <c r="B17" s="200" t="s">
        <v>302</v>
      </c>
      <c r="C17" s="233">
        <v>80</v>
      </c>
      <c r="D17" s="233">
        <v>53.37594</v>
      </c>
      <c r="E17" s="202">
        <v>0</v>
      </c>
      <c r="F17" s="68"/>
      <c r="G17" s="68"/>
    </row>
    <row r="18" spans="1:7" s="117" customFormat="1" ht="75">
      <c r="A18" s="195" t="s">
        <v>81</v>
      </c>
      <c r="B18" s="196" t="s">
        <v>303</v>
      </c>
      <c r="C18" s="232">
        <f>C19</f>
        <v>3264.2</v>
      </c>
      <c r="D18" s="234">
        <f>D19</f>
        <v>2447.97303</v>
      </c>
      <c r="E18" s="197">
        <f>D18/C18*100</f>
        <v>74.9945784572024</v>
      </c>
      <c r="F18" s="198"/>
      <c r="G18" s="198"/>
    </row>
    <row r="19" spans="1:7" ht="76.5" customHeight="1">
      <c r="A19" s="195" t="s">
        <v>654</v>
      </c>
      <c r="B19" s="196" t="s">
        <v>304</v>
      </c>
      <c r="C19" s="232">
        <f>C20+C21+C22</f>
        <v>3264.2</v>
      </c>
      <c r="D19" s="232">
        <f>D20+D21+D22+D23+D35</f>
        <v>2447.97303</v>
      </c>
      <c r="E19" s="197">
        <f>D19/C19*100</f>
        <v>74.9945784572024</v>
      </c>
      <c r="F19" s="68"/>
      <c r="G19" s="68"/>
    </row>
    <row r="20" spans="1:7" ht="112.5">
      <c r="A20" s="199" t="s">
        <v>82</v>
      </c>
      <c r="B20" s="200" t="s">
        <v>305</v>
      </c>
      <c r="C20" s="233">
        <v>1346.6</v>
      </c>
      <c r="D20" s="233">
        <v>1121.16087</v>
      </c>
      <c r="E20" s="202">
        <f>D20/C20*100</f>
        <v>83.25864176444378</v>
      </c>
      <c r="F20" s="68"/>
      <c r="G20" s="68"/>
    </row>
    <row r="21" spans="1:7" ht="131.25">
      <c r="A21" s="199" t="s">
        <v>83</v>
      </c>
      <c r="B21" s="200" t="s">
        <v>306</v>
      </c>
      <c r="C21" s="233">
        <v>9.6</v>
      </c>
      <c r="D21" s="233">
        <v>8.01368</v>
      </c>
      <c r="E21" s="202">
        <f>D21/C21*100</f>
        <v>83.47583333333336</v>
      </c>
      <c r="F21" s="68"/>
      <c r="G21" s="68"/>
    </row>
    <row r="22" spans="1:7" ht="112.5">
      <c r="A22" s="199" t="s">
        <v>84</v>
      </c>
      <c r="B22" s="200" t="s">
        <v>307</v>
      </c>
      <c r="C22" s="233">
        <v>1908</v>
      </c>
      <c r="D22" s="233">
        <v>1540.59868</v>
      </c>
      <c r="E22" s="202">
        <f>D22/C22*100</f>
        <v>80.74416561844863</v>
      </c>
      <c r="F22" s="68"/>
      <c r="G22" s="68"/>
    </row>
    <row r="23" spans="1:7" ht="112.5">
      <c r="A23" s="199" t="s">
        <v>85</v>
      </c>
      <c r="B23" s="200" t="s">
        <v>308</v>
      </c>
      <c r="C23" s="233">
        <v>0</v>
      </c>
      <c r="D23" s="233">
        <v>-197.92444</v>
      </c>
      <c r="E23" s="202">
        <v>0</v>
      </c>
      <c r="F23" s="68"/>
      <c r="G23" s="68"/>
    </row>
    <row r="24" spans="1:7" s="117" customFormat="1" ht="18.75">
      <c r="A24" s="195" t="s">
        <v>53</v>
      </c>
      <c r="B24" s="196" t="s">
        <v>309</v>
      </c>
      <c r="C24" s="232">
        <f>C25</f>
        <v>2050</v>
      </c>
      <c r="D24" s="232">
        <f>D25</f>
        <v>2116.56653</v>
      </c>
      <c r="E24" s="197">
        <f t="shared" si="0"/>
        <v>103.24714780487805</v>
      </c>
      <c r="F24" s="198"/>
      <c r="G24" s="198"/>
    </row>
    <row r="25" spans="1:7" ht="18.75">
      <c r="A25" s="199" t="s">
        <v>54</v>
      </c>
      <c r="B25" s="200" t="s">
        <v>310</v>
      </c>
      <c r="C25" s="233">
        <f>C26</f>
        <v>2050</v>
      </c>
      <c r="D25" s="233">
        <f>D26</f>
        <v>2116.56653</v>
      </c>
      <c r="E25" s="202">
        <f t="shared" si="0"/>
        <v>103.24714780487805</v>
      </c>
      <c r="F25" s="68"/>
      <c r="G25" s="68"/>
    </row>
    <row r="26" spans="1:7" ht="18.75">
      <c r="A26" s="199" t="s">
        <v>54</v>
      </c>
      <c r="B26" s="200" t="s">
        <v>311</v>
      </c>
      <c r="C26" s="233">
        <v>2050</v>
      </c>
      <c r="D26" s="233">
        <v>2116.56653</v>
      </c>
      <c r="E26" s="202">
        <f t="shared" si="0"/>
        <v>103.24714780487805</v>
      </c>
      <c r="F26" s="68"/>
      <c r="G26" s="68"/>
    </row>
    <row r="27" spans="1:7" s="117" customFormat="1" ht="18.75">
      <c r="A27" s="195" t="s">
        <v>55</v>
      </c>
      <c r="B27" s="196" t="s">
        <v>312</v>
      </c>
      <c r="C27" s="232">
        <f>C28</f>
        <v>1500</v>
      </c>
      <c r="D27" s="232">
        <f>D28</f>
        <v>253.60241</v>
      </c>
      <c r="E27" s="197">
        <f t="shared" si="0"/>
        <v>16.906827333333332</v>
      </c>
      <c r="F27" s="198"/>
      <c r="G27" s="198"/>
    </row>
    <row r="28" spans="1:7" ht="18.75">
      <c r="A28" s="199" t="s">
        <v>56</v>
      </c>
      <c r="B28" s="200" t="s">
        <v>313</v>
      </c>
      <c r="C28" s="233">
        <f>C29</f>
        <v>1500</v>
      </c>
      <c r="D28" s="233">
        <f>D29</f>
        <v>253.60241</v>
      </c>
      <c r="E28" s="202">
        <f t="shared" si="0"/>
        <v>16.906827333333332</v>
      </c>
      <c r="F28" s="68"/>
      <c r="G28" s="68"/>
    </row>
    <row r="29" spans="1:7" ht="81.75" customHeight="1">
      <c r="A29" s="199" t="s">
        <v>57</v>
      </c>
      <c r="B29" s="200" t="s">
        <v>314</v>
      </c>
      <c r="C29" s="233">
        <v>1500</v>
      </c>
      <c r="D29" s="233">
        <v>253.60241</v>
      </c>
      <c r="E29" s="202">
        <f t="shared" si="0"/>
        <v>16.906827333333332</v>
      </c>
      <c r="F29" s="68"/>
      <c r="G29" s="68"/>
    </row>
    <row r="30" spans="1:7" s="61" customFormat="1" ht="18.75">
      <c r="A30" s="195" t="s">
        <v>58</v>
      </c>
      <c r="B30" s="196" t="s">
        <v>315</v>
      </c>
      <c r="C30" s="232">
        <f>C32+C34</f>
        <v>2006</v>
      </c>
      <c r="D30" s="232">
        <f>D32+D34</f>
        <v>1048.37327</v>
      </c>
      <c r="E30" s="197">
        <f t="shared" si="0"/>
        <v>52.261877866400795</v>
      </c>
      <c r="F30" s="198"/>
      <c r="G30" s="198"/>
    </row>
    <row r="31" spans="1:7" ht="18.75">
      <c r="A31" s="199" t="s">
        <v>604</v>
      </c>
      <c r="B31" s="200" t="s">
        <v>325</v>
      </c>
      <c r="C31" s="233">
        <f>C32</f>
        <v>800</v>
      </c>
      <c r="D31" s="233">
        <f>D32</f>
        <v>793.90622</v>
      </c>
      <c r="E31" s="202">
        <f t="shared" si="0"/>
        <v>99.2382775</v>
      </c>
      <c r="F31" s="68"/>
      <c r="G31" s="68"/>
    </row>
    <row r="32" spans="1:7" ht="56.25">
      <c r="A32" s="199" t="s">
        <v>90</v>
      </c>
      <c r="B32" s="200" t="s">
        <v>316</v>
      </c>
      <c r="C32" s="233">
        <v>800</v>
      </c>
      <c r="D32" s="233">
        <v>793.90622</v>
      </c>
      <c r="E32" s="202">
        <f t="shared" si="0"/>
        <v>99.2382775</v>
      </c>
      <c r="F32" s="68"/>
      <c r="G32" s="68"/>
    </row>
    <row r="33" spans="1:7" ht="18.75">
      <c r="A33" s="199" t="s">
        <v>89</v>
      </c>
      <c r="B33" s="200" t="s">
        <v>317</v>
      </c>
      <c r="C33" s="233">
        <f>C34</f>
        <v>1206</v>
      </c>
      <c r="D33" s="233">
        <f>D34</f>
        <v>254.46705</v>
      </c>
      <c r="E33" s="202">
        <f t="shared" si="0"/>
        <v>21.100087064676618</v>
      </c>
      <c r="F33" s="68"/>
      <c r="G33" s="68"/>
    </row>
    <row r="34" spans="1:7" ht="56.25">
      <c r="A34" s="199" t="s">
        <v>88</v>
      </c>
      <c r="B34" s="200" t="s">
        <v>318</v>
      </c>
      <c r="C34" s="233">
        <v>1206</v>
      </c>
      <c r="D34" s="233">
        <v>254.46705</v>
      </c>
      <c r="E34" s="202">
        <f t="shared" si="0"/>
        <v>21.100087064676618</v>
      </c>
      <c r="F34" s="68"/>
      <c r="G34" s="68"/>
    </row>
    <row r="35" spans="1:7" s="61" customFormat="1" ht="56.25">
      <c r="A35" s="195" t="s">
        <v>664</v>
      </c>
      <c r="B35" s="196" t="s">
        <v>665</v>
      </c>
      <c r="C35" s="232">
        <f>C36</f>
        <v>0</v>
      </c>
      <c r="D35" s="232">
        <f>D36</f>
        <v>-23.87576</v>
      </c>
      <c r="E35" s="197" t="e">
        <f t="shared" si="0"/>
        <v>#DIV/0!</v>
      </c>
      <c r="F35" s="198"/>
      <c r="G35" s="198"/>
    </row>
    <row r="36" spans="1:7" ht="18.75">
      <c r="A36" s="199"/>
      <c r="B36" s="200"/>
      <c r="C36" s="233">
        <v>0</v>
      </c>
      <c r="D36" s="233">
        <v>-23.87576</v>
      </c>
      <c r="E36" s="202" t="e">
        <f t="shared" si="0"/>
        <v>#DIV/0!</v>
      </c>
      <c r="F36" s="68"/>
      <c r="G36" s="68"/>
    </row>
    <row r="37" spans="1:7" s="117" customFormat="1" ht="18.75">
      <c r="A37" s="195" t="s">
        <v>609</v>
      </c>
      <c r="B37" s="196" t="s">
        <v>319</v>
      </c>
      <c r="C37" s="232">
        <f>C38</f>
        <v>450</v>
      </c>
      <c r="D37" s="232">
        <f>D38+D40</f>
        <v>422.62631999999996</v>
      </c>
      <c r="E37" s="197">
        <f t="shared" si="0"/>
        <v>93.91695999999999</v>
      </c>
      <c r="F37" s="198"/>
      <c r="G37" s="198"/>
    </row>
    <row r="38" spans="1:7" ht="138" customHeight="1">
      <c r="A38" s="199" t="s">
        <v>59</v>
      </c>
      <c r="B38" s="200" t="s">
        <v>320</v>
      </c>
      <c r="C38" s="233">
        <f>C39</f>
        <v>450</v>
      </c>
      <c r="D38" s="233">
        <f>D39</f>
        <v>418.05548</v>
      </c>
      <c r="E38" s="201">
        <f>E39</f>
        <v>92.90121777777777</v>
      </c>
      <c r="F38" s="68"/>
      <c r="G38" s="68"/>
    </row>
    <row r="39" spans="1:7" ht="112.5">
      <c r="A39" s="199" t="s">
        <v>655</v>
      </c>
      <c r="B39" s="200" t="s">
        <v>321</v>
      </c>
      <c r="C39" s="233">
        <v>450</v>
      </c>
      <c r="D39" s="233">
        <v>418.05548</v>
      </c>
      <c r="E39" s="202">
        <f t="shared" si="0"/>
        <v>92.90121777777777</v>
      </c>
      <c r="F39" s="68"/>
      <c r="G39" s="68"/>
    </row>
    <row r="40" spans="1:7" ht="132.75" customHeight="1">
      <c r="A40" s="199" t="s">
        <v>656</v>
      </c>
      <c r="B40" s="200" t="s">
        <v>658</v>
      </c>
      <c r="C40" s="233">
        <f>C41</f>
        <v>0</v>
      </c>
      <c r="D40" s="233">
        <f>D41</f>
        <v>4.57084</v>
      </c>
      <c r="E40" s="201" t="e">
        <f>E41</f>
        <v>#DIV/0!</v>
      </c>
      <c r="F40" s="68"/>
      <c r="G40" s="68"/>
    </row>
    <row r="41" spans="1:7" ht="150">
      <c r="A41" s="199" t="s">
        <v>656</v>
      </c>
      <c r="B41" s="200" t="s">
        <v>657</v>
      </c>
      <c r="C41" s="233">
        <v>0</v>
      </c>
      <c r="D41" s="233">
        <v>4.57084</v>
      </c>
      <c r="E41" s="202" t="e">
        <f>D41/C41*100</f>
        <v>#DIV/0!</v>
      </c>
      <c r="F41" s="68"/>
      <c r="G41" s="68"/>
    </row>
    <row r="42" spans="1:7" s="61" customFormat="1" ht="18.75">
      <c r="A42" s="195" t="s">
        <v>607</v>
      </c>
      <c r="B42" s="196" t="s">
        <v>606</v>
      </c>
      <c r="C42" s="232">
        <f aca="true" t="shared" si="1" ref="C42:D44">C43</f>
        <v>18</v>
      </c>
      <c r="D42" s="232">
        <f t="shared" si="1"/>
        <v>11.95747</v>
      </c>
      <c r="E42" s="197">
        <f t="shared" si="0"/>
        <v>66.43038888888888</v>
      </c>
      <c r="F42" s="198"/>
      <c r="G42" s="198"/>
    </row>
    <row r="43" spans="1:7" ht="112.5">
      <c r="A43" s="199" t="s">
        <v>608</v>
      </c>
      <c r="B43" s="200" t="s">
        <v>739</v>
      </c>
      <c r="C43" s="233">
        <v>18</v>
      </c>
      <c r="D43" s="233">
        <v>11.95747</v>
      </c>
      <c r="E43" s="202">
        <f t="shared" si="0"/>
        <v>66.43038888888888</v>
      </c>
      <c r="F43" s="68"/>
      <c r="G43" s="68"/>
    </row>
    <row r="44" spans="1:7" s="61" customFormat="1" ht="168.75">
      <c r="A44" s="195" t="s">
        <v>661</v>
      </c>
      <c r="B44" s="196" t="s">
        <v>659</v>
      </c>
      <c r="C44" s="232">
        <f t="shared" si="1"/>
        <v>147</v>
      </c>
      <c r="D44" s="232">
        <f t="shared" si="1"/>
        <v>147</v>
      </c>
      <c r="E44" s="197">
        <f t="shared" si="0"/>
        <v>100</v>
      </c>
      <c r="F44" s="198"/>
      <c r="G44" s="198"/>
    </row>
    <row r="45" spans="1:7" ht="130.5" customHeight="1">
      <c r="A45" s="199" t="s">
        <v>59</v>
      </c>
      <c r="B45" s="200" t="s">
        <v>660</v>
      </c>
      <c r="C45" s="233">
        <v>147</v>
      </c>
      <c r="D45" s="233">
        <v>147</v>
      </c>
      <c r="E45" s="202">
        <f t="shared" si="0"/>
        <v>100</v>
      </c>
      <c r="F45" s="68"/>
      <c r="G45" s="68"/>
    </row>
    <row r="46" spans="1:7" s="61" customFormat="1" ht="56.25">
      <c r="A46" s="195" t="s">
        <v>60</v>
      </c>
      <c r="B46" s="196" t="s">
        <v>322</v>
      </c>
      <c r="C46" s="232">
        <f>C47+C52+C57</f>
        <v>25096.5</v>
      </c>
      <c r="D46" s="232">
        <f>D47+D52+D57</f>
        <v>15252.263229999999</v>
      </c>
      <c r="E46" s="197">
        <f t="shared" si="0"/>
        <v>60.77446349092502</v>
      </c>
      <c r="F46" s="198"/>
      <c r="G46" s="198"/>
    </row>
    <row r="47" spans="1:7" ht="37.5">
      <c r="A47" s="204" t="s">
        <v>500</v>
      </c>
      <c r="B47" s="200" t="s">
        <v>464</v>
      </c>
      <c r="C47" s="233">
        <f>C49+C51</f>
        <v>11756.9</v>
      </c>
      <c r="D47" s="233">
        <f>D49+D51</f>
        <v>8819.9</v>
      </c>
      <c r="E47" s="202">
        <f t="shared" si="0"/>
        <v>75.01892505677516</v>
      </c>
      <c r="F47" s="68"/>
      <c r="G47" s="68"/>
    </row>
    <row r="48" spans="1:7" ht="37.5">
      <c r="A48" s="204" t="s">
        <v>499</v>
      </c>
      <c r="B48" s="200" t="s">
        <v>344</v>
      </c>
      <c r="C48" s="233">
        <f>C49</f>
        <v>11756.9</v>
      </c>
      <c r="D48" s="233">
        <f>D49</f>
        <v>8819.9</v>
      </c>
      <c r="E48" s="202">
        <f t="shared" si="0"/>
        <v>75.01892505677516</v>
      </c>
      <c r="F48" s="68"/>
      <c r="G48" s="68"/>
    </row>
    <row r="49" spans="1:7" ht="56.25">
      <c r="A49" s="204" t="s">
        <v>498</v>
      </c>
      <c r="B49" s="200" t="s">
        <v>343</v>
      </c>
      <c r="C49" s="233">
        <v>11756.9</v>
      </c>
      <c r="D49" s="233">
        <v>8819.9</v>
      </c>
      <c r="E49" s="202">
        <f t="shared" si="0"/>
        <v>75.01892505677516</v>
      </c>
      <c r="F49" s="68"/>
      <c r="G49" s="68"/>
    </row>
    <row r="50" spans="1:7" ht="75" customHeight="1" hidden="1">
      <c r="A50" s="204" t="s">
        <v>497</v>
      </c>
      <c r="B50" s="200" t="s">
        <v>465</v>
      </c>
      <c r="C50" s="233">
        <f>C51</f>
        <v>0</v>
      </c>
      <c r="D50" s="233">
        <f>D51</f>
        <v>0</v>
      </c>
      <c r="E50" s="202" t="e">
        <f>D50/C50*100</f>
        <v>#DIV/0!</v>
      </c>
      <c r="F50" s="68"/>
      <c r="G50" s="68"/>
    </row>
    <row r="51" spans="1:7" ht="54" customHeight="1" hidden="1">
      <c r="A51" s="240" t="s">
        <v>496</v>
      </c>
      <c r="B51" s="200" t="s">
        <v>466</v>
      </c>
      <c r="C51" s="233"/>
      <c r="D51" s="233"/>
      <c r="E51" s="202" t="e">
        <f>D51/C51*100</f>
        <v>#DIV/0!</v>
      </c>
      <c r="F51" s="68"/>
      <c r="G51" s="68"/>
    </row>
    <row r="52" spans="1:7" ht="54" customHeight="1">
      <c r="A52" s="241" t="s">
        <v>499</v>
      </c>
      <c r="B52" s="200" t="s">
        <v>513</v>
      </c>
      <c r="C52" s="233">
        <f>C53</f>
        <v>13090.5</v>
      </c>
      <c r="D52" s="233">
        <f>D53</f>
        <v>6289.85163</v>
      </c>
      <c r="E52" s="202">
        <f>D52/C52*100</f>
        <v>48.04897925976854</v>
      </c>
      <c r="F52" s="68"/>
      <c r="G52" s="68"/>
    </row>
    <row r="53" spans="1:7" ht="54" customHeight="1">
      <c r="A53" s="241" t="s">
        <v>511</v>
      </c>
      <c r="B53" s="200" t="s">
        <v>512</v>
      </c>
      <c r="C53" s="233">
        <v>13090.5</v>
      </c>
      <c r="D53" s="233">
        <v>6289.85163</v>
      </c>
      <c r="E53" s="202">
        <f>D53/C53*100</f>
        <v>48.04897925976854</v>
      </c>
      <c r="F53" s="68"/>
      <c r="G53" s="68"/>
    </row>
    <row r="54" spans="1:7" ht="56.25" hidden="1">
      <c r="A54" s="199" t="s">
        <v>61</v>
      </c>
      <c r="B54" s="200" t="s">
        <v>342</v>
      </c>
      <c r="C54" s="233">
        <f>C55</f>
        <v>0</v>
      </c>
      <c r="D54" s="233">
        <f>D55</f>
        <v>0</v>
      </c>
      <c r="E54" s="202" t="e">
        <f t="shared" si="0"/>
        <v>#DIV/0!</v>
      </c>
      <c r="F54" s="68"/>
      <c r="G54" s="203"/>
    </row>
    <row r="55" spans="1:7" ht="18.75" hidden="1">
      <c r="A55" s="199" t="s">
        <v>62</v>
      </c>
      <c r="B55" s="200" t="s">
        <v>341</v>
      </c>
      <c r="C55" s="233">
        <f>C56</f>
        <v>0</v>
      </c>
      <c r="D55" s="233">
        <f>D56</f>
        <v>0</v>
      </c>
      <c r="E55" s="202" t="e">
        <f t="shared" si="0"/>
        <v>#DIV/0!</v>
      </c>
      <c r="F55" s="68"/>
      <c r="G55" s="68"/>
    </row>
    <row r="56" spans="1:7" ht="18.75" hidden="1">
      <c r="A56" s="199" t="s">
        <v>63</v>
      </c>
      <c r="B56" s="200" t="s">
        <v>340</v>
      </c>
      <c r="C56" s="233"/>
      <c r="D56" s="233"/>
      <c r="E56" s="202" t="e">
        <f t="shared" si="0"/>
        <v>#DIV/0!</v>
      </c>
      <c r="F56" s="68"/>
      <c r="G56" s="68"/>
    </row>
    <row r="57" spans="1:7" s="61" customFormat="1" ht="37.5">
      <c r="A57" s="195" t="s">
        <v>64</v>
      </c>
      <c r="B57" s="196" t="s">
        <v>339</v>
      </c>
      <c r="C57" s="232">
        <f>C60+C59</f>
        <v>249.10000000000002</v>
      </c>
      <c r="D57" s="232">
        <f>D60+D59</f>
        <v>142.51160000000002</v>
      </c>
      <c r="E57" s="197">
        <f t="shared" si="0"/>
        <v>57.210598153352066</v>
      </c>
      <c r="F57" s="198"/>
      <c r="G57" s="198"/>
    </row>
    <row r="58" spans="1:7" ht="56.25">
      <c r="A58" s="199" t="s">
        <v>67</v>
      </c>
      <c r="B58" s="200" t="s">
        <v>336</v>
      </c>
      <c r="C58" s="233">
        <f>C59</f>
        <v>3.8</v>
      </c>
      <c r="D58" s="233">
        <f>D59</f>
        <v>0.615</v>
      </c>
      <c r="E58" s="202">
        <f t="shared" si="0"/>
        <v>16.18421052631579</v>
      </c>
      <c r="F58" s="68"/>
      <c r="G58" s="68"/>
    </row>
    <row r="59" spans="1:7" ht="56.25">
      <c r="A59" s="199" t="s">
        <v>68</v>
      </c>
      <c r="B59" s="200" t="s">
        <v>335</v>
      </c>
      <c r="C59" s="233">
        <v>3.8</v>
      </c>
      <c r="D59" s="233">
        <v>0.615</v>
      </c>
      <c r="E59" s="202">
        <f t="shared" si="0"/>
        <v>16.18421052631579</v>
      </c>
      <c r="F59" s="68"/>
      <c r="G59" s="68"/>
    </row>
    <row r="60" spans="1:7" ht="56.25">
      <c r="A60" s="199" t="s">
        <v>65</v>
      </c>
      <c r="B60" s="200" t="s">
        <v>338</v>
      </c>
      <c r="C60" s="233">
        <f>C61</f>
        <v>245.3</v>
      </c>
      <c r="D60" s="233">
        <f>D61</f>
        <v>141.8966</v>
      </c>
      <c r="E60" s="202">
        <f>D60/C60*100</f>
        <v>57.8461475743987</v>
      </c>
      <c r="F60" s="68"/>
      <c r="G60" s="68"/>
    </row>
    <row r="61" spans="1:7" ht="75">
      <c r="A61" s="199" t="s">
        <v>66</v>
      </c>
      <c r="B61" s="200" t="s">
        <v>337</v>
      </c>
      <c r="C61" s="233">
        <v>245.3</v>
      </c>
      <c r="D61" s="233">
        <v>141.8966</v>
      </c>
      <c r="E61" s="202">
        <f>D61/C61*100</f>
        <v>57.8461475743987</v>
      </c>
      <c r="F61" s="68"/>
      <c r="G61" s="68"/>
    </row>
    <row r="62" spans="1:7" ht="18.75">
      <c r="A62" s="204" t="s">
        <v>105</v>
      </c>
      <c r="B62" s="200" t="s">
        <v>505</v>
      </c>
      <c r="C62" s="233">
        <f>C63</f>
        <v>0</v>
      </c>
      <c r="D62" s="233">
        <f>D63</f>
        <v>0</v>
      </c>
      <c r="E62" s="202" t="e">
        <f t="shared" si="0"/>
        <v>#DIV/0!</v>
      </c>
      <c r="F62" s="68"/>
      <c r="G62" s="68"/>
    </row>
    <row r="63" spans="1:7" ht="37.5">
      <c r="A63" s="204" t="s">
        <v>502</v>
      </c>
      <c r="B63" s="200" t="s">
        <v>504</v>
      </c>
      <c r="C63" s="233">
        <f>C64</f>
        <v>0</v>
      </c>
      <c r="D63" s="233">
        <f>D64</f>
        <v>0</v>
      </c>
      <c r="E63" s="202" t="e">
        <f t="shared" si="0"/>
        <v>#DIV/0!</v>
      </c>
      <c r="F63" s="68"/>
      <c r="G63" s="68"/>
    </row>
    <row r="64" spans="1:7" ht="37.5">
      <c r="A64" s="204" t="s">
        <v>501</v>
      </c>
      <c r="B64" s="200" t="s">
        <v>503</v>
      </c>
      <c r="C64" s="233">
        <v>0</v>
      </c>
      <c r="D64" s="233">
        <v>0</v>
      </c>
      <c r="E64" s="202" t="e">
        <f t="shared" si="0"/>
        <v>#DIV/0!</v>
      </c>
      <c r="F64" s="68"/>
      <c r="G64" s="68"/>
    </row>
    <row r="65" spans="1:7" ht="18.75">
      <c r="A65" s="199" t="s">
        <v>69</v>
      </c>
      <c r="B65" s="200" t="s">
        <v>334</v>
      </c>
      <c r="C65" s="233">
        <f>C66</f>
        <v>0</v>
      </c>
      <c r="D65" s="233">
        <f>D66</f>
        <v>0</v>
      </c>
      <c r="E65" s="202" t="e">
        <f t="shared" si="0"/>
        <v>#DIV/0!</v>
      </c>
      <c r="F65" s="68"/>
      <c r="G65" s="68"/>
    </row>
    <row r="66" spans="1:7" ht="37.5">
      <c r="A66" s="199" t="s">
        <v>70</v>
      </c>
      <c r="B66" s="200" t="s">
        <v>333</v>
      </c>
      <c r="C66" s="233">
        <f>C67</f>
        <v>0</v>
      </c>
      <c r="D66" s="233">
        <f>D67</f>
        <v>0</v>
      </c>
      <c r="E66" s="202" t="e">
        <f>D66/C66*100</f>
        <v>#DIV/0!</v>
      </c>
      <c r="F66" s="68"/>
      <c r="G66" s="68"/>
    </row>
    <row r="67" spans="1:7" ht="37.5">
      <c r="A67" s="199" t="s">
        <v>70</v>
      </c>
      <c r="B67" s="200" t="s">
        <v>332</v>
      </c>
      <c r="C67" s="233">
        <v>0</v>
      </c>
      <c r="D67" s="233">
        <v>0</v>
      </c>
      <c r="E67" s="202" t="e">
        <f t="shared" si="0"/>
        <v>#DIV/0!</v>
      </c>
      <c r="F67" s="68"/>
      <c r="G67" s="68"/>
    </row>
    <row r="68" spans="1:7" s="61" customFormat="1" ht="159.75" customHeight="1" hidden="1">
      <c r="A68" s="195" t="s">
        <v>74</v>
      </c>
      <c r="B68" s="196" t="s">
        <v>323</v>
      </c>
      <c r="C68" s="232">
        <f aca="true" t="shared" si="2" ref="C68:D70">C69</f>
        <v>0</v>
      </c>
      <c r="D68" s="232">
        <f t="shared" si="2"/>
        <v>0</v>
      </c>
      <c r="E68" s="197" t="e">
        <f t="shared" si="0"/>
        <v>#DIV/0!</v>
      </c>
      <c r="F68" s="198"/>
      <c r="G68" s="198"/>
    </row>
    <row r="69" spans="1:7" ht="90" customHeight="1" hidden="1">
      <c r="A69" s="205" t="s">
        <v>75</v>
      </c>
      <c r="B69" s="200" t="s">
        <v>331</v>
      </c>
      <c r="C69" s="235">
        <f t="shared" si="2"/>
        <v>0</v>
      </c>
      <c r="D69" s="235">
        <f t="shared" si="2"/>
        <v>0</v>
      </c>
      <c r="E69" s="202" t="e">
        <f t="shared" si="0"/>
        <v>#DIV/0!</v>
      </c>
      <c r="F69" s="68"/>
      <c r="G69" s="68"/>
    </row>
    <row r="70" spans="1:7" ht="94.5" customHeight="1" hidden="1">
      <c r="A70" s="205" t="s">
        <v>76</v>
      </c>
      <c r="B70" s="200" t="s">
        <v>330</v>
      </c>
      <c r="C70" s="236">
        <f t="shared" si="2"/>
        <v>0</v>
      </c>
      <c r="D70" s="236">
        <f t="shared" si="2"/>
        <v>0</v>
      </c>
      <c r="E70" s="202" t="e">
        <f t="shared" si="0"/>
        <v>#DIV/0!</v>
      </c>
      <c r="F70" s="68"/>
      <c r="G70" s="68"/>
    </row>
    <row r="71" spans="1:7" ht="93.75" hidden="1">
      <c r="A71" s="205" t="s">
        <v>77</v>
      </c>
      <c r="B71" s="200" t="s">
        <v>605</v>
      </c>
      <c r="C71" s="233"/>
      <c r="D71" s="233"/>
      <c r="E71" s="202" t="e">
        <f t="shared" si="0"/>
        <v>#DIV/0!</v>
      </c>
      <c r="F71" s="68"/>
      <c r="G71" s="68"/>
    </row>
    <row r="72" spans="1:7" ht="18.75">
      <c r="A72" s="187"/>
      <c r="B72" s="189"/>
      <c r="C72" s="190"/>
      <c r="D72" s="191"/>
      <c r="E72" s="192"/>
      <c r="F72" s="68"/>
      <c r="G72" s="68"/>
    </row>
    <row r="73" spans="1:7" ht="18.75">
      <c r="A73" s="187"/>
      <c r="B73" s="194"/>
      <c r="C73" s="191"/>
      <c r="D73" s="191"/>
      <c r="E73" s="191"/>
      <c r="F73" s="68"/>
      <c r="G73" s="68"/>
    </row>
    <row r="74" spans="1:7" ht="37.5">
      <c r="A74" s="206" t="s">
        <v>662</v>
      </c>
      <c r="B74" s="193"/>
      <c r="C74" s="207"/>
      <c r="D74" s="281" t="s">
        <v>663</v>
      </c>
      <c r="E74" s="281"/>
      <c r="F74" s="68"/>
      <c r="G74" s="68"/>
    </row>
    <row r="75" spans="1:3" ht="18.75">
      <c r="A75" s="19"/>
      <c r="B75" s="20"/>
      <c r="C75" s="48"/>
    </row>
    <row r="76" spans="2:5" ht="18.75">
      <c r="B76" s="15"/>
      <c r="C76" s="17"/>
      <c r="D76" s="17"/>
      <c r="E76" s="17"/>
    </row>
    <row r="77" spans="2:5" ht="18.75">
      <c r="B77" s="15"/>
      <c r="C77" s="17"/>
      <c r="D77" s="17"/>
      <c r="E77" s="17"/>
    </row>
    <row r="78" spans="2:5" ht="18.75">
      <c r="B78" s="15"/>
      <c r="C78" s="17"/>
      <c r="D78" s="17"/>
      <c r="E78" s="17"/>
    </row>
    <row r="79" spans="2:5" ht="18.75">
      <c r="B79" s="15"/>
      <c r="C79" s="17"/>
      <c r="D79" s="17"/>
      <c r="E79" s="17"/>
    </row>
    <row r="80" spans="2:5" ht="18.75">
      <c r="B80" s="15"/>
      <c r="C80" s="17"/>
      <c r="D80" s="17"/>
      <c r="E80" s="17"/>
    </row>
    <row r="81" spans="2:5" ht="18.75">
      <c r="B81" s="15"/>
      <c r="C81" s="17"/>
      <c r="D81" s="17"/>
      <c r="E81" s="17"/>
    </row>
    <row r="82" spans="2:5" ht="18.75">
      <c r="B82" s="15"/>
      <c r="C82" s="17"/>
      <c r="D82" s="17"/>
      <c r="E82" s="17"/>
    </row>
    <row r="83" spans="2:5" ht="18.75">
      <c r="B83" s="15"/>
      <c r="C83" s="17"/>
      <c r="D83" s="17"/>
      <c r="E83" s="17"/>
    </row>
    <row r="84" spans="2:5" ht="18.75">
      <c r="B84" s="15"/>
      <c r="C84" s="17"/>
      <c r="D84" s="17"/>
      <c r="E84" s="17"/>
    </row>
  </sheetData>
  <sheetProtection/>
  <mergeCells count="11">
    <mergeCell ref="A7:E7"/>
    <mergeCell ref="A9:A10"/>
    <mergeCell ref="E9:E10"/>
    <mergeCell ref="D74:E74"/>
    <mergeCell ref="B1:E1"/>
    <mergeCell ref="B2:E2"/>
    <mergeCell ref="B3:E3"/>
    <mergeCell ref="B4:E4"/>
    <mergeCell ref="B9:B10"/>
    <mergeCell ref="C9:C10"/>
    <mergeCell ref="D9:D1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7"/>
  <sheetViews>
    <sheetView view="pageBreakPreview" zoomScale="80" zoomScaleSheetLayoutView="80" zoomScalePageLayoutView="0" workbookViewId="0" topLeftCell="A1">
      <selection activeCell="D4" sqref="D4:G4"/>
    </sheetView>
  </sheetViews>
  <sheetFormatPr defaultColWidth="9.140625" defaultRowHeight="15"/>
  <cols>
    <col min="1" max="1" width="4.421875" style="12" customWidth="1"/>
    <col min="2" max="2" width="17.00390625" style="12" customWidth="1"/>
    <col min="3" max="3" width="51.00390625" style="28" customWidth="1"/>
    <col min="4" max="5" width="12.57421875" style="21" customWidth="1"/>
    <col min="6" max="6" width="14.57421875" style="21" customWidth="1"/>
    <col min="7" max="7" width="15.57421875" style="13" customWidth="1"/>
    <col min="8" max="16384" width="9.140625" style="13" customWidth="1"/>
  </cols>
  <sheetData>
    <row r="1" spans="3:7" ht="18.75" customHeight="1">
      <c r="C1" s="22"/>
      <c r="D1" s="288" t="s">
        <v>71</v>
      </c>
      <c r="E1" s="288"/>
      <c r="F1" s="288"/>
      <c r="G1" s="288"/>
    </row>
    <row r="2" spans="3:7" ht="18.75" customHeight="1">
      <c r="C2" s="14"/>
      <c r="D2" s="283" t="s">
        <v>644</v>
      </c>
      <c r="E2" s="283"/>
      <c r="F2" s="283"/>
      <c r="G2" s="283"/>
    </row>
    <row r="3" spans="3:7" ht="17.25" customHeight="1">
      <c r="C3" s="22"/>
      <c r="D3" s="288" t="s">
        <v>3</v>
      </c>
      <c r="E3" s="288"/>
      <c r="F3" s="288"/>
      <c r="G3" s="288"/>
    </row>
    <row r="4" spans="3:7" ht="18.75" customHeight="1">
      <c r="C4" s="22"/>
      <c r="D4" s="288" t="s">
        <v>723</v>
      </c>
      <c r="E4" s="288"/>
      <c r="F4" s="288"/>
      <c r="G4" s="288"/>
    </row>
    <row r="5" spans="3:6" ht="18.75">
      <c r="C5" s="23"/>
      <c r="D5" s="16"/>
      <c r="E5" s="16"/>
      <c r="F5" s="16"/>
    </row>
    <row r="6" spans="3:6" ht="18.75">
      <c r="C6" s="23"/>
      <c r="D6" s="16"/>
      <c r="E6" s="16"/>
      <c r="F6" s="16"/>
    </row>
    <row r="7" spans="1:6" ht="66" customHeight="1">
      <c r="A7" s="287" t="s">
        <v>646</v>
      </c>
      <c r="B7" s="287"/>
      <c r="C7" s="287"/>
      <c r="D7" s="287"/>
      <c r="E7" s="287"/>
      <c r="F7" s="287"/>
    </row>
    <row r="8" spans="3:5" ht="18.75">
      <c r="C8" s="1"/>
      <c r="D8" s="17"/>
      <c r="E8" s="17" t="s">
        <v>72</v>
      </c>
    </row>
    <row r="9" spans="1:6" ht="15" customHeight="1">
      <c r="A9" s="291" t="s">
        <v>4</v>
      </c>
      <c r="B9" s="295" t="s">
        <v>23</v>
      </c>
      <c r="C9" s="293" t="s">
        <v>22</v>
      </c>
      <c r="D9" s="297" t="s">
        <v>647</v>
      </c>
      <c r="E9" s="297" t="str">
        <f>1!D9:D10</f>
        <v>Исполнено за  9 месяцев 2021 год</v>
      </c>
      <c r="F9" s="297" t="s">
        <v>24</v>
      </c>
    </row>
    <row r="10" spans="1:6" ht="136.5" customHeight="1">
      <c r="A10" s="292"/>
      <c r="B10" s="296"/>
      <c r="C10" s="294"/>
      <c r="D10" s="298"/>
      <c r="E10" s="298"/>
      <c r="F10" s="298"/>
    </row>
    <row r="11" spans="1:6" ht="15.75">
      <c r="A11" s="24"/>
      <c r="B11" s="2" t="s">
        <v>5</v>
      </c>
      <c r="C11" s="3" t="s">
        <v>0</v>
      </c>
      <c r="D11" s="4">
        <f>D13+D20+D22+D25+D28+D31+D33</f>
        <v>39994.6</v>
      </c>
      <c r="E11" s="4">
        <f>E13+E20+E22+E25+E28+E31+E33</f>
        <v>22488.922399999996</v>
      </c>
      <c r="F11" s="4">
        <f>E11/D11*100</f>
        <v>56.229897036099864</v>
      </c>
    </row>
    <row r="12" spans="1:6" ht="15.75">
      <c r="A12" s="24"/>
      <c r="B12" s="2"/>
      <c r="C12" s="5" t="s">
        <v>45</v>
      </c>
      <c r="D12" s="4"/>
      <c r="E12" s="4"/>
      <c r="F12" s="4"/>
    </row>
    <row r="13" spans="1:6" ht="15.75">
      <c r="A13" s="25">
        <v>1</v>
      </c>
      <c r="B13" s="6" t="s">
        <v>27</v>
      </c>
      <c r="C13" s="3" t="s">
        <v>21</v>
      </c>
      <c r="D13" s="7">
        <f>D14+D15+D18+D19+D17+D16</f>
        <v>11173.2</v>
      </c>
      <c r="E13" s="7">
        <f>E14+E15+E18+E19+E17+E16</f>
        <v>7798.51045</v>
      </c>
      <c r="F13" s="7">
        <f>E13/D13*100</f>
        <v>69.79657081230086</v>
      </c>
    </row>
    <row r="14" spans="1:6" ht="32.25" customHeight="1">
      <c r="A14" s="24"/>
      <c r="B14" s="2" t="s">
        <v>28</v>
      </c>
      <c r="C14" s="5" t="s">
        <v>20</v>
      </c>
      <c r="D14" s="4">
        <f>4!D21</f>
        <v>615.4</v>
      </c>
      <c r="E14" s="4">
        <f>4!E21</f>
        <v>371.89566</v>
      </c>
      <c r="F14" s="4">
        <f>E14/D14*100</f>
        <v>60.43153396165096</v>
      </c>
    </row>
    <row r="15" spans="1:6" ht="66.75" customHeight="1">
      <c r="A15" s="24"/>
      <c r="B15" s="2" t="s">
        <v>29</v>
      </c>
      <c r="C15" s="5" t="s">
        <v>19</v>
      </c>
      <c r="D15" s="4">
        <f>4!D26</f>
        <v>4957.1</v>
      </c>
      <c r="E15" s="4">
        <f>4!E26</f>
        <v>3608.4494999999997</v>
      </c>
      <c r="F15" s="4">
        <f>E15/D15*100</f>
        <v>72.79355873393718</v>
      </c>
    </row>
    <row r="16" spans="1:6" ht="66.75" customHeight="1">
      <c r="A16" s="24"/>
      <c r="B16" s="2" t="s">
        <v>693</v>
      </c>
      <c r="C16" s="5" t="str">
        <f>'3 набор'!B86</f>
        <v>Обеспечение деятельности адмннистрации муниципального образования</v>
      </c>
      <c r="D16" s="4">
        <f>'3 набор'!E85</f>
        <v>270</v>
      </c>
      <c r="E16" s="4">
        <f>'3 набор'!F85</f>
        <v>270</v>
      </c>
      <c r="F16" s="4"/>
    </row>
    <row r="17" spans="1:6" ht="48" customHeight="1">
      <c r="A17" s="24"/>
      <c r="B17" s="2" t="s">
        <v>86</v>
      </c>
      <c r="C17" s="5" t="s">
        <v>87</v>
      </c>
      <c r="D17" s="4">
        <f>4!D14</f>
        <v>88.5</v>
      </c>
      <c r="E17" s="4">
        <f>4!E14</f>
        <v>65.4</v>
      </c>
      <c r="F17" s="4">
        <f>E17/D17*100</f>
        <v>73.89830508474577</v>
      </c>
    </row>
    <row r="18" spans="1:6" ht="15.75">
      <c r="A18" s="24"/>
      <c r="B18" s="2" t="s">
        <v>30</v>
      </c>
      <c r="C18" s="5" t="s">
        <v>8</v>
      </c>
      <c r="D18" s="4">
        <f>4!D42</f>
        <v>40</v>
      </c>
      <c r="E18" s="4">
        <f>4!E42</f>
        <v>0</v>
      </c>
      <c r="F18" s="4">
        <f>E18/D18*100</f>
        <v>0</v>
      </c>
    </row>
    <row r="19" spans="1:6" ht="15.75">
      <c r="A19" s="24"/>
      <c r="B19" s="2" t="s">
        <v>31</v>
      </c>
      <c r="C19" s="5" t="s">
        <v>18</v>
      </c>
      <c r="D19" s="4">
        <f>4!D47</f>
        <v>5202.2</v>
      </c>
      <c r="E19" s="4">
        <f>4!E47</f>
        <v>3482.7652900000007</v>
      </c>
      <c r="F19" s="4">
        <f aca="true" t="shared" si="0" ref="F19:F34">E19/D19*100</f>
        <v>66.94793145207798</v>
      </c>
    </row>
    <row r="20" spans="1:6" ht="15.75">
      <c r="A20" s="25">
        <v>2</v>
      </c>
      <c r="B20" s="10" t="s">
        <v>32</v>
      </c>
      <c r="C20" s="8" t="s">
        <v>25</v>
      </c>
      <c r="D20" s="26">
        <f>D21</f>
        <v>245.3</v>
      </c>
      <c r="E20" s="26">
        <f>E21</f>
        <v>141.896</v>
      </c>
      <c r="F20" s="7">
        <f t="shared" si="0"/>
        <v>57.845902975947816</v>
      </c>
    </row>
    <row r="21" spans="1:6" ht="18.75" customHeight="1">
      <c r="A21" s="24"/>
      <c r="B21" s="11" t="s">
        <v>33</v>
      </c>
      <c r="C21" s="9" t="s">
        <v>26</v>
      </c>
      <c r="D21" s="27">
        <f>4!D89</f>
        <v>245.3</v>
      </c>
      <c r="E21" s="27">
        <f>4!E89</f>
        <v>141.896</v>
      </c>
      <c r="F21" s="4">
        <f t="shared" si="0"/>
        <v>57.845902975947816</v>
      </c>
    </row>
    <row r="22" spans="1:6" ht="31.5" customHeight="1">
      <c r="A22" s="25">
        <v>3</v>
      </c>
      <c r="B22" s="6" t="s">
        <v>34</v>
      </c>
      <c r="C22" s="3" t="s">
        <v>17</v>
      </c>
      <c r="D22" s="7">
        <f>D23+D24</f>
        <v>7</v>
      </c>
      <c r="E22" s="7">
        <f>E23+E24</f>
        <v>0</v>
      </c>
      <c r="F22" s="7">
        <f t="shared" si="0"/>
        <v>0</v>
      </c>
    </row>
    <row r="23" spans="1:6" ht="47.25" customHeight="1">
      <c r="A23" s="24"/>
      <c r="B23" s="2" t="s">
        <v>35</v>
      </c>
      <c r="C23" s="5" t="s">
        <v>16</v>
      </c>
      <c r="D23" s="4">
        <f>4!D102</f>
        <v>2</v>
      </c>
      <c r="E23" s="4">
        <f>4!E102</f>
        <v>0</v>
      </c>
      <c r="F23" s="4">
        <f t="shared" si="0"/>
        <v>0</v>
      </c>
    </row>
    <row r="24" spans="1:6" ht="18" customHeight="1">
      <c r="A24" s="24"/>
      <c r="B24" s="2" t="s">
        <v>91</v>
      </c>
      <c r="C24" s="5" t="s">
        <v>92</v>
      </c>
      <c r="D24" s="4">
        <f>4!D97</f>
        <v>5</v>
      </c>
      <c r="E24" s="4">
        <f>4!E97</f>
        <v>0</v>
      </c>
      <c r="F24" s="4">
        <f t="shared" si="0"/>
        <v>0</v>
      </c>
    </row>
    <row r="25" spans="1:6" ht="15.75">
      <c r="A25" s="25">
        <v>4</v>
      </c>
      <c r="B25" s="6" t="s">
        <v>36</v>
      </c>
      <c r="C25" s="3" t="s">
        <v>15</v>
      </c>
      <c r="D25" s="7">
        <f>D27+D26</f>
        <v>10453.999999999998</v>
      </c>
      <c r="E25" s="7">
        <f>E27+E26</f>
        <v>8916.74856</v>
      </c>
      <c r="F25" s="7">
        <f t="shared" si="0"/>
        <v>85.29508857853455</v>
      </c>
    </row>
    <row r="26" spans="1:6" ht="15.75">
      <c r="A26" s="24"/>
      <c r="B26" s="2" t="s">
        <v>78</v>
      </c>
      <c r="C26" s="5" t="s">
        <v>79</v>
      </c>
      <c r="D26" s="4">
        <f>4!D110</f>
        <v>10278.199999999999</v>
      </c>
      <c r="E26" s="4">
        <f>4!E110</f>
        <v>8788.24856</v>
      </c>
      <c r="F26" s="4">
        <f t="shared" si="0"/>
        <v>85.50377069914965</v>
      </c>
    </row>
    <row r="27" spans="1:6" ht="31.5">
      <c r="A27" s="24"/>
      <c r="B27" s="2" t="s">
        <v>37</v>
      </c>
      <c r="C27" s="5" t="s">
        <v>14</v>
      </c>
      <c r="D27" s="4">
        <f>4!D122</f>
        <v>175.8</v>
      </c>
      <c r="E27" s="4">
        <f>4!E122</f>
        <v>128.5</v>
      </c>
      <c r="F27" s="4">
        <f t="shared" si="0"/>
        <v>73.09442548350398</v>
      </c>
    </row>
    <row r="28" spans="1:6" ht="15.75">
      <c r="A28" s="25">
        <v>5</v>
      </c>
      <c r="B28" s="6" t="s">
        <v>38</v>
      </c>
      <c r="C28" s="3" t="s">
        <v>12</v>
      </c>
      <c r="D28" s="7">
        <f>D29+D30</f>
        <v>1882.4</v>
      </c>
      <c r="E28" s="7">
        <f>E29+E30</f>
        <v>1519.16739</v>
      </c>
      <c r="F28" s="7">
        <f t="shared" si="0"/>
        <v>80.70375</v>
      </c>
    </row>
    <row r="29" spans="1:6" ht="15.75">
      <c r="A29" s="24"/>
      <c r="B29" s="2" t="s">
        <v>39</v>
      </c>
      <c r="C29" s="5" t="s">
        <v>12</v>
      </c>
      <c r="D29" s="4">
        <f>4!D134</f>
        <v>705.4</v>
      </c>
      <c r="E29" s="4">
        <f>4!E134</f>
        <v>427.48494</v>
      </c>
      <c r="F29" s="4">
        <f t="shared" si="0"/>
        <v>60.601777714771764</v>
      </c>
    </row>
    <row r="30" spans="1:6" ht="15.75">
      <c r="A30" s="24"/>
      <c r="B30" s="2" t="s">
        <v>40</v>
      </c>
      <c r="C30" s="5" t="s">
        <v>11</v>
      </c>
      <c r="D30" s="4">
        <f>4!D144</f>
        <v>1177</v>
      </c>
      <c r="E30" s="4">
        <f>4!E144</f>
        <v>1091.68245</v>
      </c>
      <c r="F30" s="4">
        <f t="shared" si="0"/>
        <v>92.7512701784197</v>
      </c>
    </row>
    <row r="31" spans="1:6" ht="15.75">
      <c r="A31" s="25" t="s">
        <v>1</v>
      </c>
      <c r="B31" s="6" t="s">
        <v>41</v>
      </c>
      <c r="C31" s="3" t="s">
        <v>10</v>
      </c>
      <c r="D31" s="7">
        <f>D32</f>
        <v>16221.199999999999</v>
      </c>
      <c r="E31" s="7">
        <f>E32</f>
        <v>4112.6</v>
      </c>
      <c r="F31" s="7">
        <f t="shared" si="0"/>
        <v>25.353241437131658</v>
      </c>
    </row>
    <row r="32" spans="1:6" ht="15.75">
      <c r="A32" s="24"/>
      <c r="B32" s="2" t="s">
        <v>42</v>
      </c>
      <c r="C32" s="5" t="s">
        <v>9</v>
      </c>
      <c r="D32" s="4">
        <f>4!D162</f>
        <v>16221.199999999999</v>
      </c>
      <c r="E32" s="4">
        <f>4!E162</f>
        <v>4112.6</v>
      </c>
      <c r="F32" s="4">
        <f t="shared" si="0"/>
        <v>25.353241437131658</v>
      </c>
    </row>
    <row r="33" spans="1:6" ht="15.75">
      <c r="A33" s="25" t="s">
        <v>2</v>
      </c>
      <c r="B33" s="6" t="s">
        <v>43</v>
      </c>
      <c r="C33" s="3" t="s">
        <v>7</v>
      </c>
      <c r="D33" s="7">
        <f>D34</f>
        <v>11.5</v>
      </c>
      <c r="E33" s="7">
        <f>E34</f>
        <v>0</v>
      </c>
      <c r="F33" s="7">
        <f t="shared" si="0"/>
        <v>0</v>
      </c>
    </row>
    <row r="34" spans="1:6" ht="15.75" customHeight="1">
      <c r="A34" s="24"/>
      <c r="B34" s="2" t="s">
        <v>44</v>
      </c>
      <c r="C34" s="5" t="s">
        <v>6</v>
      </c>
      <c r="D34" s="4">
        <f>4!D187</f>
        <v>11.5</v>
      </c>
      <c r="E34" s="4">
        <f>4!E187</f>
        <v>0</v>
      </c>
      <c r="F34" s="4">
        <f t="shared" si="0"/>
        <v>0</v>
      </c>
    </row>
    <row r="35" spans="3:6" ht="18.75">
      <c r="C35" s="23"/>
      <c r="D35" s="17"/>
      <c r="E35" s="17"/>
      <c r="F35" s="17"/>
    </row>
    <row r="36" spans="3:6" ht="18.75">
      <c r="C36" s="23"/>
      <c r="D36" s="17"/>
      <c r="E36" s="17"/>
      <c r="F36" s="17"/>
    </row>
    <row r="37" spans="3:6" ht="18.75">
      <c r="C37" s="23"/>
      <c r="D37" s="17"/>
      <c r="E37" s="17"/>
      <c r="F37" s="17"/>
    </row>
    <row r="38" spans="1:6" ht="58.5" customHeight="1">
      <c r="A38" s="289" t="s">
        <v>721</v>
      </c>
      <c r="B38" s="290"/>
      <c r="C38" s="290"/>
      <c r="E38" s="299" t="s">
        <v>663</v>
      </c>
      <c r="F38" s="299"/>
    </row>
    <row r="39" spans="3:6" ht="18.75">
      <c r="C39" s="23"/>
      <c r="F39" s="17"/>
    </row>
    <row r="40" spans="3:6" ht="18.75">
      <c r="C40" s="23"/>
      <c r="D40" s="17"/>
      <c r="E40" s="17"/>
      <c r="F40" s="17"/>
    </row>
    <row r="41" spans="3:6" ht="18.75">
      <c r="C41" s="23"/>
      <c r="D41" s="17"/>
      <c r="E41" s="17"/>
      <c r="F41" s="17"/>
    </row>
    <row r="42" spans="3:6" ht="18.75">
      <c r="C42" s="23"/>
      <c r="D42" s="17"/>
      <c r="E42" s="17"/>
      <c r="F42" s="17"/>
    </row>
    <row r="43" spans="3:6" ht="18.75">
      <c r="C43" s="23"/>
      <c r="D43" s="17"/>
      <c r="E43" s="17"/>
      <c r="F43" s="17"/>
    </row>
    <row r="44" spans="3:6" ht="18.75">
      <c r="C44" s="23"/>
      <c r="D44" s="17"/>
      <c r="E44" s="17"/>
      <c r="F44" s="17"/>
    </row>
    <row r="45" spans="3:6" ht="18.75">
      <c r="C45" s="23"/>
      <c r="D45" s="17"/>
      <c r="E45" s="17"/>
      <c r="F45" s="17"/>
    </row>
    <row r="46" spans="3:6" ht="18.75">
      <c r="C46" s="23"/>
      <c r="D46" s="17"/>
      <c r="E46" s="17"/>
      <c r="F46" s="17"/>
    </row>
    <row r="47" spans="3:6" ht="18.75">
      <c r="C47" s="23"/>
      <c r="D47" s="17"/>
      <c r="E47" s="17"/>
      <c r="F47" s="17"/>
    </row>
  </sheetData>
  <sheetProtection/>
  <mergeCells count="13">
    <mergeCell ref="E9:E10"/>
    <mergeCell ref="F9:F10"/>
    <mergeCell ref="E38:F38"/>
    <mergeCell ref="D1:G1"/>
    <mergeCell ref="D2:G2"/>
    <mergeCell ref="D3:G3"/>
    <mergeCell ref="D4:G4"/>
    <mergeCell ref="A38:C38"/>
    <mergeCell ref="A7:F7"/>
    <mergeCell ref="A9:A10"/>
    <mergeCell ref="C9:C10"/>
    <mergeCell ref="B9:B10"/>
    <mergeCell ref="D9:D1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6"/>
  <sheetViews>
    <sheetView view="pageBreakPreview" zoomScale="80" zoomScaleSheetLayoutView="80" zoomScalePageLayoutView="0" workbookViewId="0" topLeftCell="A1">
      <selection activeCell="A104" sqref="A104:IV106"/>
    </sheetView>
  </sheetViews>
  <sheetFormatPr defaultColWidth="9.140625" defaultRowHeight="15"/>
  <cols>
    <col min="1" max="1" width="5.421875" style="50" customWidth="1"/>
    <col min="2" max="2" width="54.421875" style="50" customWidth="1"/>
    <col min="3" max="3" width="18.421875" style="50" customWidth="1"/>
    <col min="4" max="4" width="6.8515625" style="50" customWidth="1"/>
    <col min="5" max="5" width="13.421875" style="50" customWidth="1"/>
    <col min="6" max="6" width="15.28125" style="50" customWidth="1"/>
    <col min="7" max="7" width="9.421875" style="50" bestFit="1" customWidth="1"/>
    <col min="8" max="16384" width="9.140625" style="50" customWidth="1"/>
  </cols>
  <sheetData>
    <row r="1" spans="2:6" ht="19.5" customHeight="1">
      <c r="B1" s="51"/>
      <c r="C1" s="288" t="s">
        <v>440</v>
      </c>
      <c r="D1" s="288"/>
      <c r="E1" s="288"/>
      <c r="F1" s="288"/>
    </row>
    <row r="2" spans="2:6" ht="18.75">
      <c r="B2" s="51"/>
      <c r="C2" s="283" t="s">
        <v>644</v>
      </c>
      <c r="D2" s="283"/>
      <c r="E2" s="283"/>
      <c r="F2" s="283"/>
    </row>
    <row r="3" spans="2:6" ht="18" customHeight="1">
      <c r="B3" s="51"/>
      <c r="C3" s="288" t="s">
        <v>3</v>
      </c>
      <c r="D3" s="288"/>
      <c r="E3" s="288"/>
      <c r="F3" s="288"/>
    </row>
    <row r="4" spans="2:6" ht="18.75">
      <c r="B4" s="51"/>
      <c r="C4" s="288" t="s">
        <v>724</v>
      </c>
      <c r="D4" s="288"/>
      <c r="E4" s="288"/>
      <c r="F4" s="288"/>
    </row>
    <row r="5" spans="2:6" ht="18.75">
      <c r="B5" s="51"/>
      <c r="C5" s="49"/>
      <c r="D5" s="49"/>
      <c r="E5" s="49"/>
      <c r="F5" s="49"/>
    </row>
    <row r="6" spans="2:6" ht="18.75">
      <c r="B6" s="51"/>
      <c r="C6" s="49"/>
      <c r="D6" s="49"/>
      <c r="E6" s="49"/>
      <c r="F6" s="49"/>
    </row>
    <row r="7" spans="2:7" ht="42" customHeight="1">
      <c r="B7" s="304" t="s">
        <v>649</v>
      </c>
      <c r="C7" s="304"/>
      <c r="D7" s="304"/>
      <c r="E7" s="304"/>
      <c r="F7" s="52"/>
      <c r="G7" s="53"/>
    </row>
    <row r="8" spans="2:6" ht="15">
      <c r="B8" s="51"/>
      <c r="C8" s="51"/>
      <c r="D8" s="51"/>
      <c r="E8" s="54" t="s">
        <v>72</v>
      </c>
      <c r="F8" s="51"/>
    </row>
    <row r="9" spans="1:7" ht="15">
      <c r="A9" s="300" t="s">
        <v>93</v>
      </c>
      <c r="B9" s="301" t="s">
        <v>345</v>
      </c>
      <c r="C9" s="301" t="s">
        <v>346</v>
      </c>
      <c r="D9" s="301" t="s">
        <v>347</v>
      </c>
      <c r="E9" s="301" t="s">
        <v>652</v>
      </c>
      <c r="F9" s="302" t="s">
        <v>651</v>
      </c>
      <c r="G9" s="302" t="s">
        <v>461</v>
      </c>
    </row>
    <row r="10" spans="1:7" ht="60.75" customHeight="1">
      <c r="A10" s="300"/>
      <c r="B10" s="301"/>
      <c r="C10" s="301"/>
      <c r="D10" s="301"/>
      <c r="E10" s="301"/>
      <c r="F10" s="303"/>
      <c r="G10" s="303"/>
    </row>
    <row r="11" spans="1:7" ht="14.25" customHeight="1">
      <c r="A11" s="55">
        <v>1</v>
      </c>
      <c r="B11" s="71">
        <v>2</v>
      </c>
      <c r="C11" s="71">
        <v>3</v>
      </c>
      <c r="D11" s="71">
        <v>4</v>
      </c>
      <c r="E11" s="71">
        <v>5</v>
      </c>
      <c r="F11" s="56"/>
      <c r="G11" s="56"/>
    </row>
    <row r="12" spans="1:9" ht="15">
      <c r="A12" s="135"/>
      <c r="B12" s="72" t="s">
        <v>94</v>
      </c>
      <c r="C12" s="73"/>
      <c r="D12" s="73"/>
      <c r="E12" s="74">
        <f>E13+E54+E58+E71+E82+E91+E96+E103+E116+E131+E135+E139+E143+E147+E165+E169+E185+E197+E202+E207+E85+E178+E237</f>
        <v>39996.600000000006</v>
      </c>
      <c r="F12" s="74">
        <f>F13+F54+F58+F71+F82+F91+F96+F103+F116+F131+F135+F139+F143+F147+F165+F169+F185+F197+F202+F207+F85+F178+F237</f>
        <v>22488.9228</v>
      </c>
      <c r="G12" s="136">
        <f>F12/E12*100</f>
        <v>56.22708630233569</v>
      </c>
      <c r="H12" s="119"/>
      <c r="I12" s="58"/>
    </row>
    <row r="13" spans="1:8" ht="57.75">
      <c r="A13" s="137" t="s">
        <v>348</v>
      </c>
      <c r="B13" s="75" t="s">
        <v>680</v>
      </c>
      <c r="C13" s="76" t="s">
        <v>472</v>
      </c>
      <c r="D13" s="76"/>
      <c r="E13" s="77">
        <f>E14+E27+E33+E50</f>
        <v>5037.2</v>
      </c>
      <c r="F13" s="77">
        <f>F14+F27+F33+F50</f>
        <v>3346.5201000000006</v>
      </c>
      <c r="G13" s="136">
        <f aca="true" t="shared" si="0" ref="G13:G76">F13/E13*100</f>
        <v>66.43611728738189</v>
      </c>
      <c r="H13" s="119"/>
    </row>
    <row r="14" spans="1:8" ht="15">
      <c r="A14" s="137"/>
      <c r="B14" s="128" t="s">
        <v>152</v>
      </c>
      <c r="C14" s="138" t="s">
        <v>612</v>
      </c>
      <c r="D14" s="76"/>
      <c r="E14" s="139">
        <f>E15</f>
        <v>2972.7999999999997</v>
      </c>
      <c r="F14" s="139">
        <f>F15</f>
        <v>1940.07827</v>
      </c>
      <c r="G14" s="136">
        <f t="shared" si="0"/>
        <v>65.26097517491928</v>
      </c>
      <c r="H14" s="119"/>
    </row>
    <row r="15" spans="1:8" ht="30">
      <c r="A15" s="137"/>
      <c r="B15" s="128" t="s">
        <v>171</v>
      </c>
      <c r="C15" s="138" t="s">
        <v>612</v>
      </c>
      <c r="D15" s="76"/>
      <c r="E15" s="139">
        <f>E16+E21+E24</f>
        <v>2972.7999999999997</v>
      </c>
      <c r="F15" s="139">
        <f>F16+F21+F24</f>
        <v>1940.07827</v>
      </c>
      <c r="G15" s="136">
        <f t="shared" si="0"/>
        <v>65.26097517491928</v>
      </c>
      <c r="H15" s="119"/>
    </row>
    <row r="16" spans="1:8" ht="75">
      <c r="A16" s="137"/>
      <c r="B16" s="128" t="s">
        <v>540</v>
      </c>
      <c r="C16" s="138" t="s">
        <v>612</v>
      </c>
      <c r="D16" s="76"/>
      <c r="E16" s="139">
        <f>E17</f>
        <v>2679.6</v>
      </c>
      <c r="F16" s="139">
        <f>F17</f>
        <v>1722.52151</v>
      </c>
      <c r="G16" s="136">
        <f t="shared" si="0"/>
        <v>64.28278511718167</v>
      </c>
      <c r="H16" s="119"/>
    </row>
    <row r="17" spans="1:8" ht="15">
      <c r="A17" s="137"/>
      <c r="B17" s="128" t="s">
        <v>405</v>
      </c>
      <c r="C17" s="138" t="s">
        <v>612</v>
      </c>
      <c r="D17" s="76"/>
      <c r="E17" s="139">
        <f>E18+E19</f>
        <v>2679.6</v>
      </c>
      <c r="F17" s="139">
        <f>F18+F19</f>
        <v>1722.52151</v>
      </c>
      <c r="G17" s="136">
        <f t="shared" si="0"/>
        <v>64.28278511718167</v>
      </c>
      <c r="H17" s="119"/>
    </row>
    <row r="18" spans="1:8" ht="15">
      <c r="A18" s="137"/>
      <c r="B18" s="128" t="s">
        <v>541</v>
      </c>
      <c r="C18" s="138" t="s">
        <v>550</v>
      </c>
      <c r="D18" s="76">
        <v>110</v>
      </c>
      <c r="E18" s="139">
        <v>2058.7</v>
      </c>
      <c r="F18" s="139">
        <v>1340.69051</v>
      </c>
      <c r="G18" s="136">
        <f t="shared" si="0"/>
        <v>65.12316073250109</v>
      </c>
      <c r="H18" s="119"/>
    </row>
    <row r="19" spans="1:8" ht="45">
      <c r="A19" s="137"/>
      <c r="B19" s="128" t="s">
        <v>610</v>
      </c>
      <c r="C19" s="138" t="s">
        <v>550</v>
      </c>
      <c r="D19" s="76">
        <v>110</v>
      </c>
      <c r="E19" s="139">
        <v>620.9</v>
      </c>
      <c r="F19" s="139">
        <v>381.831</v>
      </c>
      <c r="G19" s="136">
        <f t="shared" si="0"/>
        <v>61.49637622805605</v>
      </c>
      <c r="H19" s="119"/>
    </row>
    <row r="20" spans="1:8" ht="30">
      <c r="A20" s="137"/>
      <c r="B20" s="128" t="s">
        <v>542</v>
      </c>
      <c r="C20" s="138" t="s">
        <v>612</v>
      </c>
      <c r="D20" s="76"/>
      <c r="E20" s="139">
        <f>E21+E24</f>
        <v>293.20000000000005</v>
      </c>
      <c r="F20" s="139">
        <f>F21+F24</f>
        <v>217.55676</v>
      </c>
      <c r="G20" s="136">
        <f t="shared" si="0"/>
        <v>74.20080491132332</v>
      </c>
      <c r="H20" s="119"/>
    </row>
    <row r="21" spans="1:8" ht="30">
      <c r="A21" s="137"/>
      <c r="B21" s="128" t="s">
        <v>542</v>
      </c>
      <c r="C21" s="138" t="s">
        <v>550</v>
      </c>
      <c r="D21" s="76">
        <v>200</v>
      </c>
      <c r="E21" s="139">
        <f>E22</f>
        <v>292.6</v>
      </c>
      <c r="F21" s="139">
        <f>F22</f>
        <v>217.55676</v>
      </c>
      <c r="G21" s="136">
        <f t="shared" si="0"/>
        <v>74.35295967190704</v>
      </c>
      <c r="H21" s="119"/>
    </row>
    <row r="22" spans="1:8" ht="30">
      <c r="A22" s="137"/>
      <c r="B22" s="128" t="s">
        <v>328</v>
      </c>
      <c r="C22" s="138" t="s">
        <v>612</v>
      </c>
      <c r="D22" s="76"/>
      <c r="E22" s="139">
        <f>E23</f>
        <v>292.6</v>
      </c>
      <c r="F22" s="139">
        <f>F23</f>
        <v>217.55676</v>
      </c>
      <c r="G22" s="136">
        <f t="shared" si="0"/>
        <v>74.35295967190704</v>
      </c>
      <c r="H22" s="119"/>
    </row>
    <row r="23" spans="1:8" ht="15">
      <c r="A23" s="137"/>
      <c r="B23" s="128" t="s">
        <v>401</v>
      </c>
      <c r="C23" s="138" t="s">
        <v>550</v>
      </c>
      <c r="D23" s="76">
        <v>240</v>
      </c>
      <c r="E23" s="139">
        <v>292.6</v>
      </c>
      <c r="F23" s="139">
        <v>217.55676</v>
      </c>
      <c r="G23" s="136">
        <f t="shared" si="0"/>
        <v>74.35295967190704</v>
      </c>
      <c r="H23" s="119"/>
    </row>
    <row r="24" spans="1:8" ht="15">
      <c r="A24" s="137"/>
      <c r="B24" s="128" t="s">
        <v>537</v>
      </c>
      <c r="C24" s="138" t="s">
        <v>612</v>
      </c>
      <c r="D24" s="76"/>
      <c r="E24" s="139">
        <f>E25</f>
        <v>0.6</v>
      </c>
      <c r="F24" s="139">
        <f>F25</f>
        <v>0</v>
      </c>
      <c r="G24" s="136">
        <f t="shared" si="0"/>
        <v>0</v>
      </c>
      <c r="H24" s="119"/>
    </row>
    <row r="25" spans="1:8" ht="15">
      <c r="A25" s="137"/>
      <c r="B25" s="128" t="s">
        <v>131</v>
      </c>
      <c r="C25" s="138" t="s">
        <v>612</v>
      </c>
      <c r="D25" s="76"/>
      <c r="E25" s="139">
        <f>E26</f>
        <v>0.6</v>
      </c>
      <c r="F25" s="139">
        <f>F26</f>
        <v>0</v>
      </c>
      <c r="G25" s="136">
        <f t="shared" si="0"/>
        <v>0</v>
      </c>
      <c r="H25" s="119"/>
    </row>
    <row r="26" spans="1:8" ht="15">
      <c r="A26" s="137"/>
      <c r="B26" s="128" t="s">
        <v>528</v>
      </c>
      <c r="C26" s="138" t="s">
        <v>550</v>
      </c>
      <c r="D26" s="76">
        <v>850</v>
      </c>
      <c r="E26" s="139">
        <v>0.6</v>
      </c>
      <c r="F26" s="139">
        <v>0</v>
      </c>
      <c r="G26" s="136">
        <f t="shared" si="0"/>
        <v>0</v>
      </c>
      <c r="H26" s="119"/>
    </row>
    <row r="27" spans="1:8" ht="30">
      <c r="A27" s="137"/>
      <c r="B27" s="128" t="s">
        <v>327</v>
      </c>
      <c r="C27" s="138" t="s">
        <v>549</v>
      </c>
      <c r="D27" s="76"/>
      <c r="E27" s="139">
        <f aca="true" t="shared" si="1" ref="E27:F31">E28</f>
        <v>150</v>
      </c>
      <c r="F27" s="139">
        <f t="shared" si="1"/>
        <v>83.2786</v>
      </c>
      <c r="G27" s="136">
        <f t="shared" si="0"/>
        <v>55.51906666666666</v>
      </c>
      <c r="H27" s="119"/>
    </row>
    <row r="28" spans="1:8" ht="30">
      <c r="A28" s="137"/>
      <c r="B28" s="128" t="s">
        <v>162</v>
      </c>
      <c r="C28" s="138" t="s">
        <v>548</v>
      </c>
      <c r="D28" s="76"/>
      <c r="E28" s="139">
        <f t="shared" si="1"/>
        <v>150</v>
      </c>
      <c r="F28" s="139">
        <f t="shared" si="1"/>
        <v>83.2786</v>
      </c>
      <c r="G28" s="136">
        <f t="shared" si="0"/>
        <v>55.51906666666666</v>
      </c>
      <c r="H28" s="119"/>
    </row>
    <row r="29" spans="1:8" ht="15">
      <c r="A29" s="137"/>
      <c r="B29" s="128" t="s">
        <v>164</v>
      </c>
      <c r="C29" s="138" t="s">
        <v>548</v>
      </c>
      <c r="D29" s="76"/>
      <c r="E29" s="139">
        <f t="shared" si="1"/>
        <v>150</v>
      </c>
      <c r="F29" s="139">
        <f t="shared" si="1"/>
        <v>83.2786</v>
      </c>
      <c r="G29" s="136">
        <f t="shared" si="0"/>
        <v>55.51906666666666</v>
      </c>
      <c r="H29" s="119"/>
    </row>
    <row r="30" spans="1:8" ht="30">
      <c r="A30" s="137"/>
      <c r="B30" s="128" t="s">
        <v>542</v>
      </c>
      <c r="C30" s="138" t="s">
        <v>548</v>
      </c>
      <c r="D30" s="76"/>
      <c r="E30" s="139">
        <f t="shared" si="1"/>
        <v>150</v>
      </c>
      <c r="F30" s="139">
        <f t="shared" si="1"/>
        <v>83.2786</v>
      </c>
      <c r="G30" s="136">
        <f t="shared" si="0"/>
        <v>55.51906666666666</v>
      </c>
      <c r="H30" s="119"/>
    </row>
    <row r="31" spans="1:8" ht="30">
      <c r="A31" s="137"/>
      <c r="B31" s="128" t="s">
        <v>328</v>
      </c>
      <c r="C31" s="237" t="s">
        <v>548</v>
      </c>
      <c r="D31" s="76"/>
      <c r="E31" s="139">
        <f t="shared" si="1"/>
        <v>150</v>
      </c>
      <c r="F31" s="139">
        <f t="shared" si="1"/>
        <v>83.2786</v>
      </c>
      <c r="G31" s="136">
        <f t="shared" si="0"/>
        <v>55.51906666666666</v>
      </c>
      <c r="H31" s="119"/>
    </row>
    <row r="32" spans="1:8" ht="15">
      <c r="A32" s="137"/>
      <c r="B32" s="128" t="s">
        <v>401</v>
      </c>
      <c r="C32" s="237" t="s">
        <v>547</v>
      </c>
      <c r="D32" s="76">
        <v>240</v>
      </c>
      <c r="E32" s="139">
        <v>150</v>
      </c>
      <c r="F32" s="139">
        <v>83.2786</v>
      </c>
      <c r="G32" s="136">
        <f t="shared" si="0"/>
        <v>55.51906666666666</v>
      </c>
      <c r="H32" s="119"/>
    </row>
    <row r="33" spans="1:8" ht="15">
      <c r="A33" s="137"/>
      <c r="B33" s="128" t="s">
        <v>167</v>
      </c>
      <c r="C33" s="237" t="s">
        <v>551</v>
      </c>
      <c r="D33" s="76"/>
      <c r="E33" s="139">
        <f>E34+E39+E46</f>
        <v>517.1</v>
      </c>
      <c r="F33" s="139">
        <f>F34+F39+F46</f>
        <v>411.95900000000006</v>
      </c>
      <c r="G33" s="136">
        <f t="shared" si="0"/>
        <v>79.66718236317928</v>
      </c>
      <c r="H33" s="119"/>
    </row>
    <row r="34" spans="1:8" ht="15">
      <c r="A34" s="137"/>
      <c r="B34" s="128" t="s">
        <v>536</v>
      </c>
      <c r="C34" s="237" t="s">
        <v>546</v>
      </c>
      <c r="D34" s="76"/>
      <c r="E34" s="139">
        <f aca="true" t="shared" si="2" ref="E34:F37">E35</f>
        <v>8.5</v>
      </c>
      <c r="F34" s="139">
        <f t="shared" si="2"/>
        <v>8.029</v>
      </c>
      <c r="G34" s="136">
        <f t="shared" si="0"/>
        <v>94.45882352941176</v>
      </c>
      <c r="H34" s="119"/>
    </row>
    <row r="35" spans="1:8" ht="15">
      <c r="A35" s="137"/>
      <c r="B35" s="128" t="s">
        <v>164</v>
      </c>
      <c r="C35" s="237" t="s">
        <v>546</v>
      </c>
      <c r="D35" s="76"/>
      <c r="E35" s="139">
        <f t="shared" si="2"/>
        <v>8.5</v>
      </c>
      <c r="F35" s="139">
        <f t="shared" si="2"/>
        <v>8.029</v>
      </c>
      <c r="G35" s="136">
        <f t="shared" si="0"/>
        <v>94.45882352941176</v>
      </c>
      <c r="H35" s="119"/>
    </row>
    <row r="36" spans="1:8" ht="15">
      <c r="A36" s="137"/>
      <c r="B36" s="128" t="s">
        <v>537</v>
      </c>
      <c r="C36" s="237" t="s">
        <v>546</v>
      </c>
      <c r="D36" s="76">
        <v>800</v>
      </c>
      <c r="E36" s="139">
        <f t="shared" si="2"/>
        <v>8.5</v>
      </c>
      <c r="F36" s="139">
        <f t="shared" si="2"/>
        <v>8.029</v>
      </c>
      <c r="G36" s="136">
        <f t="shared" si="0"/>
        <v>94.45882352941176</v>
      </c>
      <c r="H36" s="119"/>
    </row>
    <row r="37" spans="1:8" ht="15">
      <c r="A37" s="137"/>
      <c r="B37" s="128" t="s">
        <v>131</v>
      </c>
      <c r="C37" s="237" t="s">
        <v>546</v>
      </c>
      <c r="D37" s="76"/>
      <c r="E37" s="139">
        <f t="shared" si="2"/>
        <v>8.5</v>
      </c>
      <c r="F37" s="139">
        <f t="shared" si="2"/>
        <v>8.029</v>
      </c>
      <c r="G37" s="136">
        <f t="shared" si="0"/>
        <v>94.45882352941176</v>
      </c>
      <c r="H37" s="119"/>
    </row>
    <row r="38" spans="1:8" ht="15">
      <c r="A38" s="137"/>
      <c r="B38" s="128" t="s">
        <v>528</v>
      </c>
      <c r="C38" s="237" t="s">
        <v>545</v>
      </c>
      <c r="D38" s="76">
        <v>850</v>
      </c>
      <c r="E38" s="139">
        <v>8.5</v>
      </c>
      <c r="F38" s="139">
        <v>8.029</v>
      </c>
      <c r="G38" s="136">
        <f t="shared" si="0"/>
        <v>94.45882352941176</v>
      </c>
      <c r="H38" s="119"/>
    </row>
    <row r="39" spans="1:8" ht="15">
      <c r="A39" s="137"/>
      <c r="B39" s="128" t="s">
        <v>131</v>
      </c>
      <c r="C39" s="237" t="s">
        <v>544</v>
      </c>
      <c r="D39" s="76"/>
      <c r="E39" s="139">
        <f aca="true" t="shared" si="3" ref="E39:F41">E40</f>
        <v>301</v>
      </c>
      <c r="F39" s="140">
        <f t="shared" si="3"/>
        <v>248.53</v>
      </c>
      <c r="G39" s="136">
        <f t="shared" si="0"/>
        <v>82.56810631229236</v>
      </c>
      <c r="H39" s="119"/>
    </row>
    <row r="40" spans="1:8" ht="15">
      <c r="A40" s="137"/>
      <c r="B40" s="128" t="s">
        <v>164</v>
      </c>
      <c r="C40" s="237" t="s">
        <v>544</v>
      </c>
      <c r="D40" s="76"/>
      <c r="E40" s="139">
        <f t="shared" si="3"/>
        <v>301</v>
      </c>
      <c r="F40" s="140">
        <f t="shared" si="3"/>
        <v>248.53</v>
      </c>
      <c r="G40" s="136">
        <f t="shared" si="0"/>
        <v>82.56810631229236</v>
      </c>
      <c r="H40" s="119"/>
    </row>
    <row r="41" spans="1:8" ht="15">
      <c r="A41" s="137"/>
      <c r="B41" s="128" t="s">
        <v>537</v>
      </c>
      <c r="C41" s="237" t="s">
        <v>544</v>
      </c>
      <c r="D41" s="76"/>
      <c r="E41" s="139">
        <f t="shared" si="3"/>
        <v>301</v>
      </c>
      <c r="F41" s="140">
        <f t="shared" si="3"/>
        <v>248.53</v>
      </c>
      <c r="G41" s="136">
        <f t="shared" si="0"/>
        <v>82.56810631229236</v>
      </c>
      <c r="H41" s="119"/>
    </row>
    <row r="42" spans="1:8" ht="15">
      <c r="A42" s="137"/>
      <c r="B42" s="128" t="s">
        <v>131</v>
      </c>
      <c r="C42" s="237" t="s">
        <v>544</v>
      </c>
      <c r="D42" s="76"/>
      <c r="E42" s="139">
        <f>E43+E44+E45</f>
        <v>301</v>
      </c>
      <c r="F42" s="140">
        <f>F43+F44+F45</f>
        <v>248.53</v>
      </c>
      <c r="G42" s="136">
        <f t="shared" si="0"/>
        <v>82.56810631229236</v>
      </c>
      <c r="H42" s="119"/>
    </row>
    <row r="43" spans="1:8" ht="30">
      <c r="A43" s="137"/>
      <c r="B43" s="128" t="s">
        <v>538</v>
      </c>
      <c r="C43" s="237" t="s">
        <v>543</v>
      </c>
      <c r="D43" s="76">
        <v>850</v>
      </c>
      <c r="E43" s="139">
        <v>289.2</v>
      </c>
      <c r="F43" s="139">
        <v>239.999</v>
      </c>
      <c r="G43" s="136">
        <f t="shared" si="0"/>
        <v>82.98720608575381</v>
      </c>
      <c r="H43" s="119"/>
    </row>
    <row r="44" spans="1:8" ht="15">
      <c r="A44" s="137"/>
      <c r="B44" s="128" t="s">
        <v>539</v>
      </c>
      <c r="C44" s="237" t="s">
        <v>544</v>
      </c>
      <c r="D44" s="76"/>
      <c r="E44" s="139">
        <v>11</v>
      </c>
      <c r="F44" s="139">
        <v>8.231</v>
      </c>
      <c r="G44" s="136">
        <f t="shared" si="0"/>
        <v>74.82727272727273</v>
      </c>
      <c r="H44" s="119"/>
    </row>
    <row r="45" spans="1:8" ht="15">
      <c r="A45" s="137"/>
      <c r="B45" s="128" t="s">
        <v>528</v>
      </c>
      <c r="C45" s="237" t="s">
        <v>543</v>
      </c>
      <c r="D45" s="76">
        <v>850</v>
      </c>
      <c r="E45" s="139">
        <v>0.8</v>
      </c>
      <c r="F45" s="139">
        <v>0.3</v>
      </c>
      <c r="G45" s="136">
        <f t="shared" si="0"/>
        <v>37.49999999999999</v>
      </c>
      <c r="H45" s="119"/>
    </row>
    <row r="46" spans="1:8" ht="30">
      <c r="A46" s="137"/>
      <c r="B46" s="128" t="s">
        <v>170</v>
      </c>
      <c r="C46" s="238" t="s">
        <v>534</v>
      </c>
      <c r="D46" s="76"/>
      <c r="E46" s="139">
        <f aca="true" t="shared" si="4" ref="E46:F48">E47</f>
        <v>207.6</v>
      </c>
      <c r="F46" s="139">
        <f t="shared" si="4"/>
        <v>155.4</v>
      </c>
      <c r="G46" s="136">
        <f t="shared" si="0"/>
        <v>74.85549132947978</v>
      </c>
      <c r="H46" s="119"/>
    </row>
    <row r="47" spans="1:8" ht="15">
      <c r="A47" s="137"/>
      <c r="B47" s="128" t="s">
        <v>164</v>
      </c>
      <c r="C47" s="238" t="s">
        <v>535</v>
      </c>
      <c r="D47" s="76"/>
      <c r="E47" s="139">
        <f t="shared" si="4"/>
        <v>207.6</v>
      </c>
      <c r="F47" s="139">
        <f t="shared" si="4"/>
        <v>155.4</v>
      </c>
      <c r="G47" s="136">
        <f t="shared" si="0"/>
        <v>74.85549132947978</v>
      </c>
      <c r="H47" s="119"/>
    </row>
    <row r="48" spans="1:8" ht="15">
      <c r="A48" s="137"/>
      <c r="B48" s="128" t="s">
        <v>402</v>
      </c>
      <c r="C48" s="238" t="s">
        <v>534</v>
      </c>
      <c r="D48" s="76"/>
      <c r="E48" s="139">
        <f t="shared" si="4"/>
        <v>207.6</v>
      </c>
      <c r="F48" s="139">
        <f t="shared" si="4"/>
        <v>155.4</v>
      </c>
      <c r="G48" s="136">
        <f t="shared" si="0"/>
        <v>74.85549132947978</v>
      </c>
      <c r="H48" s="119"/>
    </row>
    <row r="49" spans="1:8" ht="15">
      <c r="A49" s="137"/>
      <c r="B49" s="128" t="s">
        <v>105</v>
      </c>
      <c r="C49" s="238" t="s">
        <v>533</v>
      </c>
      <c r="D49" s="76"/>
      <c r="E49" s="139">
        <v>207.6</v>
      </c>
      <c r="F49" s="139">
        <v>155.4</v>
      </c>
      <c r="G49" s="136">
        <f t="shared" si="0"/>
        <v>74.85549132947978</v>
      </c>
      <c r="H49" s="119"/>
    </row>
    <row r="50" spans="1:8" ht="45.75" customHeight="1">
      <c r="A50" s="137"/>
      <c r="B50" s="128" t="s">
        <v>478</v>
      </c>
      <c r="C50" s="239" t="s">
        <v>611</v>
      </c>
      <c r="D50" s="76"/>
      <c r="E50" s="141">
        <f>E52</f>
        <v>1397.3</v>
      </c>
      <c r="F50" s="141">
        <f>F52</f>
        <v>911.20423</v>
      </c>
      <c r="G50" s="136">
        <f t="shared" si="0"/>
        <v>65.2117820081586</v>
      </c>
      <c r="H50" s="119"/>
    </row>
    <row r="51" spans="1:8" ht="30">
      <c r="A51" s="137"/>
      <c r="B51" s="128" t="s">
        <v>471</v>
      </c>
      <c r="C51" s="238" t="s">
        <v>473</v>
      </c>
      <c r="D51" s="79"/>
      <c r="E51" s="78">
        <f>E52</f>
        <v>1397.3</v>
      </c>
      <c r="F51" s="141">
        <f>F52</f>
        <v>911.20423</v>
      </c>
      <c r="G51" s="136">
        <f t="shared" si="0"/>
        <v>65.2117820081586</v>
      </c>
      <c r="H51" s="119"/>
    </row>
    <row r="52" spans="1:8" ht="15">
      <c r="A52" s="137"/>
      <c r="B52" s="128" t="s">
        <v>164</v>
      </c>
      <c r="C52" s="238" t="s">
        <v>474</v>
      </c>
      <c r="D52" s="79"/>
      <c r="E52" s="78">
        <f>E53</f>
        <v>1397.3</v>
      </c>
      <c r="F52" s="141">
        <f>F53</f>
        <v>911.20423</v>
      </c>
      <c r="G52" s="136">
        <f t="shared" si="0"/>
        <v>65.2117820081586</v>
      </c>
      <c r="H52" s="119"/>
    </row>
    <row r="53" spans="1:8" ht="31.5" customHeight="1">
      <c r="A53" s="137"/>
      <c r="B53" s="128" t="s">
        <v>542</v>
      </c>
      <c r="C53" s="238" t="s">
        <v>474</v>
      </c>
      <c r="D53" s="79">
        <v>240</v>
      </c>
      <c r="E53" s="78">
        <v>1397.3</v>
      </c>
      <c r="F53" s="141">
        <v>911.20423</v>
      </c>
      <c r="G53" s="136">
        <f t="shared" si="0"/>
        <v>65.2117820081586</v>
      </c>
      <c r="H53" s="119"/>
    </row>
    <row r="54" spans="1:7" s="172" customFormat="1" ht="36" customHeight="1">
      <c r="A54" s="118" t="s">
        <v>353</v>
      </c>
      <c r="B54" s="173" t="s">
        <v>328</v>
      </c>
      <c r="C54" s="256" t="s">
        <v>685</v>
      </c>
      <c r="D54" s="257"/>
      <c r="E54" s="142">
        <f aca="true" t="shared" si="5" ref="E54:F56">E55</f>
        <v>615.4</v>
      </c>
      <c r="F54" s="142">
        <f t="shared" si="5"/>
        <v>371.89566</v>
      </c>
      <c r="G54" s="136">
        <f t="shared" si="0"/>
        <v>60.43153396165096</v>
      </c>
    </row>
    <row r="55" spans="1:8" ht="47.25" customHeight="1">
      <c r="A55" s="143"/>
      <c r="B55" s="80" t="s">
        <v>532</v>
      </c>
      <c r="C55" s="81" t="s">
        <v>349</v>
      </c>
      <c r="D55" s="82"/>
      <c r="E55" s="83">
        <f t="shared" si="5"/>
        <v>615.4</v>
      </c>
      <c r="F55" s="83">
        <f t="shared" si="5"/>
        <v>371.89566</v>
      </c>
      <c r="G55" s="136">
        <f t="shared" si="0"/>
        <v>60.43153396165096</v>
      </c>
      <c r="H55" s="119"/>
    </row>
    <row r="56" spans="1:8" ht="32.25" customHeight="1">
      <c r="A56" s="143"/>
      <c r="B56" s="84" t="s">
        <v>103</v>
      </c>
      <c r="C56" s="81" t="s">
        <v>350</v>
      </c>
      <c r="D56" s="85"/>
      <c r="E56" s="83">
        <f t="shared" si="5"/>
        <v>615.4</v>
      </c>
      <c r="F56" s="83">
        <f t="shared" si="5"/>
        <v>371.89566</v>
      </c>
      <c r="G56" s="136">
        <f t="shared" si="0"/>
        <v>60.43153396165096</v>
      </c>
      <c r="H56" s="119"/>
    </row>
    <row r="57" spans="1:8" ht="27.75" customHeight="1">
      <c r="A57" s="144"/>
      <c r="B57" s="86" t="s">
        <v>351</v>
      </c>
      <c r="C57" s="87" t="s">
        <v>350</v>
      </c>
      <c r="D57" s="85" t="s">
        <v>352</v>
      </c>
      <c r="E57" s="83">
        <v>615.4</v>
      </c>
      <c r="F57" s="132">
        <v>371.89566</v>
      </c>
      <c r="G57" s="136">
        <f t="shared" si="0"/>
        <v>60.43153396165096</v>
      </c>
      <c r="H57" s="119"/>
    </row>
    <row r="58" spans="1:8" ht="37.5" customHeight="1">
      <c r="A58" s="145" t="s">
        <v>374</v>
      </c>
      <c r="B58" s="88" t="s">
        <v>326</v>
      </c>
      <c r="C58" s="89" t="s">
        <v>354</v>
      </c>
      <c r="D58" s="90"/>
      <c r="E58" s="134">
        <f aca="true" t="shared" si="6" ref="E58:F63">E59</f>
        <v>4957.1</v>
      </c>
      <c r="F58" s="134">
        <f t="shared" si="6"/>
        <v>3608.4494999999997</v>
      </c>
      <c r="G58" s="136">
        <f t="shared" si="0"/>
        <v>72.79355873393718</v>
      </c>
      <c r="H58" s="119"/>
    </row>
    <row r="59" spans="1:8" ht="26.25" customHeight="1">
      <c r="A59" s="143"/>
      <c r="B59" s="91" t="s">
        <v>125</v>
      </c>
      <c r="C59" s="92" t="s">
        <v>356</v>
      </c>
      <c r="D59" s="90"/>
      <c r="E59" s="83">
        <f t="shared" si="6"/>
        <v>4957.1</v>
      </c>
      <c r="F59" s="83">
        <f t="shared" si="6"/>
        <v>3608.4494999999997</v>
      </c>
      <c r="G59" s="136">
        <f t="shared" si="0"/>
        <v>72.79355873393718</v>
      </c>
      <c r="H59" s="119"/>
    </row>
    <row r="60" spans="1:8" ht="36" customHeight="1">
      <c r="A60" s="143"/>
      <c r="B60" s="91" t="s">
        <v>409</v>
      </c>
      <c r="C60" s="92" t="s">
        <v>357</v>
      </c>
      <c r="D60" s="90"/>
      <c r="E60" s="83">
        <f t="shared" si="6"/>
        <v>4957.1</v>
      </c>
      <c r="F60" s="83">
        <f t="shared" si="6"/>
        <v>3608.4494999999997</v>
      </c>
      <c r="G60" s="136">
        <f t="shared" si="0"/>
        <v>72.79355873393718</v>
      </c>
      <c r="H60" s="119"/>
    </row>
    <row r="61" spans="1:8" ht="26.25" customHeight="1">
      <c r="A61" s="143"/>
      <c r="B61" s="91" t="s">
        <v>351</v>
      </c>
      <c r="C61" s="92" t="s">
        <v>357</v>
      </c>
      <c r="D61" s="90"/>
      <c r="E61" s="83">
        <f t="shared" si="6"/>
        <v>4957.1</v>
      </c>
      <c r="F61" s="83">
        <f t="shared" si="6"/>
        <v>3608.4494999999997</v>
      </c>
      <c r="G61" s="136">
        <f t="shared" si="0"/>
        <v>72.79355873393718</v>
      </c>
      <c r="H61" s="119"/>
    </row>
    <row r="62" spans="1:8" ht="30">
      <c r="A62" s="143"/>
      <c r="B62" s="91" t="s">
        <v>138</v>
      </c>
      <c r="C62" s="92" t="s">
        <v>357</v>
      </c>
      <c r="D62" s="93"/>
      <c r="E62" s="83">
        <f t="shared" si="6"/>
        <v>4957.1</v>
      </c>
      <c r="F62" s="83">
        <f t="shared" si="6"/>
        <v>3608.4494999999997</v>
      </c>
      <c r="G62" s="136">
        <f t="shared" si="0"/>
        <v>72.79355873393718</v>
      </c>
      <c r="H62" s="119"/>
    </row>
    <row r="63" spans="1:8" ht="15">
      <c r="A63" s="146"/>
      <c r="B63" s="94" t="s">
        <v>355</v>
      </c>
      <c r="C63" s="95" t="s">
        <v>356</v>
      </c>
      <c r="D63" s="85"/>
      <c r="E63" s="83">
        <f t="shared" si="6"/>
        <v>4957.1</v>
      </c>
      <c r="F63" s="83">
        <f t="shared" si="6"/>
        <v>3608.4494999999997</v>
      </c>
      <c r="G63" s="136">
        <f t="shared" si="0"/>
        <v>72.79355873393718</v>
      </c>
      <c r="H63" s="119"/>
    </row>
    <row r="64" spans="1:8" ht="15">
      <c r="A64" s="143"/>
      <c r="B64" s="84" t="s">
        <v>103</v>
      </c>
      <c r="C64" s="96" t="s">
        <v>357</v>
      </c>
      <c r="D64" s="85"/>
      <c r="E64" s="83">
        <f>E65+E66+E68</f>
        <v>4957.1</v>
      </c>
      <c r="F64" s="83">
        <f>F65+F66+F68</f>
        <v>3608.4494999999997</v>
      </c>
      <c r="G64" s="136">
        <f t="shared" si="0"/>
        <v>72.79355873393718</v>
      </c>
      <c r="H64" s="119"/>
    </row>
    <row r="65" spans="1:8" ht="15">
      <c r="A65" s="143"/>
      <c r="B65" s="84" t="s">
        <v>351</v>
      </c>
      <c r="C65" s="96" t="s">
        <v>357</v>
      </c>
      <c r="D65" s="81" t="s">
        <v>352</v>
      </c>
      <c r="E65" s="83">
        <v>4939.7</v>
      </c>
      <c r="F65" s="165">
        <v>3597.8345</v>
      </c>
      <c r="G65" s="136">
        <f t="shared" si="0"/>
        <v>72.83508107779825</v>
      </c>
      <c r="H65" s="119"/>
    </row>
    <row r="66" spans="1:8" ht="30">
      <c r="A66" s="144"/>
      <c r="B66" s="86" t="s">
        <v>138</v>
      </c>
      <c r="C66" s="97" t="s">
        <v>357</v>
      </c>
      <c r="D66" s="87"/>
      <c r="E66" s="98">
        <f>E67</f>
        <v>13.6</v>
      </c>
      <c r="F66" s="98">
        <f>F67</f>
        <v>10</v>
      </c>
      <c r="G66" s="136">
        <f t="shared" si="0"/>
        <v>73.52941176470588</v>
      </c>
      <c r="H66" s="119"/>
    </row>
    <row r="67" spans="1:8" ht="15">
      <c r="A67" s="143"/>
      <c r="B67" s="99" t="s">
        <v>105</v>
      </c>
      <c r="C67" s="100" t="s">
        <v>357</v>
      </c>
      <c r="D67" s="100">
        <v>540</v>
      </c>
      <c r="E67" s="101">
        <v>13.6</v>
      </c>
      <c r="F67" s="132">
        <v>10</v>
      </c>
      <c r="G67" s="136">
        <f t="shared" si="0"/>
        <v>73.52941176470588</v>
      </c>
      <c r="H67" s="119"/>
    </row>
    <row r="68" spans="1:8" ht="15">
      <c r="A68" s="143"/>
      <c r="B68" s="91" t="s">
        <v>131</v>
      </c>
      <c r="C68" s="92" t="s">
        <v>357</v>
      </c>
      <c r="D68" s="92"/>
      <c r="E68" s="102">
        <f>E69</f>
        <v>3.8</v>
      </c>
      <c r="F68" s="102">
        <f>F69</f>
        <v>0.615</v>
      </c>
      <c r="G68" s="136">
        <f t="shared" si="0"/>
        <v>16.18421052631579</v>
      </c>
      <c r="H68" s="119"/>
    </row>
    <row r="69" spans="1:8" ht="45">
      <c r="A69" s="143"/>
      <c r="B69" s="91" t="s">
        <v>136</v>
      </c>
      <c r="C69" s="92" t="s">
        <v>360</v>
      </c>
      <c r="D69" s="92"/>
      <c r="E69" s="103">
        <f>E70</f>
        <v>3.8</v>
      </c>
      <c r="F69" s="103">
        <f>F70</f>
        <v>0.615</v>
      </c>
      <c r="G69" s="136">
        <f t="shared" si="0"/>
        <v>16.18421052631579</v>
      </c>
      <c r="H69" s="119"/>
    </row>
    <row r="70" spans="1:8" ht="30" customHeight="1">
      <c r="A70" s="143"/>
      <c r="B70" s="70" t="s">
        <v>138</v>
      </c>
      <c r="C70" s="92" t="s">
        <v>360</v>
      </c>
      <c r="D70" s="92">
        <v>240</v>
      </c>
      <c r="E70" s="103">
        <v>3.8</v>
      </c>
      <c r="F70" s="103">
        <v>0.615</v>
      </c>
      <c r="G70" s="136">
        <f t="shared" si="0"/>
        <v>16.18421052631579</v>
      </c>
      <c r="H70" s="119"/>
    </row>
    <row r="71" spans="1:8" s="130" customFormat="1" ht="14.25">
      <c r="A71" s="147"/>
      <c r="B71" s="148" t="s">
        <v>572</v>
      </c>
      <c r="C71" s="149" t="s">
        <v>576</v>
      </c>
      <c r="D71" s="129"/>
      <c r="E71" s="150">
        <f>E72</f>
        <v>245.3</v>
      </c>
      <c r="F71" s="150">
        <f aca="true" t="shared" si="7" ref="E71:F76">F72</f>
        <v>141.896</v>
      </c>
      <c r="G71" s="136">
        <f t="shared" si="0"/>
        <v>57.845902975947816</v>
      </c>
      <c r="H71" s="151"/>
    </row>
    <row r="72" spans="1:8" ht="15">
      <c r="A72" s="143"/>
      <c r="B72" s="128" t="s">
        <v>26</v>
      </c>
      <c r="C72" s="127" t="s">
        <v>576</v>
      </c>
      <c r="D72" s="125"/>
      <c r="E72" s="139">
        <f>E73+E78</f>
        <v>245.3</v>
      </c>
      <c r="F72" s="139">
        <f>F73+F78</f>
        <v>141.896</v>
      </c>
      <c r="G72" s="136">
        <f t="shared" si="0"/>
        <v>57.845902975947816</v>
      </c>
      <c r="H72" s="119"/>
    </row>
    <row r="73" spans="1:8" ht="30">
      <c r="A73" s="143"/>
      <c r="B73" s="128" t="s">
        <v>326</v>
      </c>
      <c r="C73" s="138" t="s">
        <v>575</v>
      </c>
      <c r="D73" s="126"/>
      <c r="E73" s="139">
        <f t="shared" si="7"/>
        <v>188.4</v>
      </c>
      <c r="F73" s="139">
        <f t="shared" si="7"/>
        <v>109.445</v>
      </c>
      <c r="G73" s="136">
        <f t="shared" si="0"/>
        <v>58.09182590233545</v>
      </c>
      <c r="H73" s="119"/>
    </row>
    <row r="74" spans="1:8" ht="45">
      <c r="A74" s="143"/>
      <c r="B74" s="128" t="s">
        <v>178</v>
      </c>
      <c r="C74" s="152" t="s">
        <v>574</v>
      </c>
      <c r="D74" s="126"/>
      <c r="E74" s="139">
        <f t="shared" si="7"/>
        <v>188.4</v>
      </c>
      <c r="F74" s="139">
        <f t="shared" si="7"/>
        <v>109.445</v>
      </c>
      <c r="G74" s="136">
        <f t="shared" si="0"/>
        <v>58.09182590233545</v>
      </c>
      <c r="H74" s="119"/>
    </row>
    <row r="75" spans="1:8" ht="30">
      <c r="A75" s="143"/>
      <c r="B75" s="128" t="s">
        <v>358</v>
      </c>
      <c r="C75" s="152" t="s">
        <v>573</v>
      </c>
      <c r="D75" s="126"/>
      <c r="E75" s="139">
        <f t="shared" si="7"/>
        <v>188.4</v>
      </c>
      <c r="F75" s="139">
        <f t="shared" si="7"/>
        <v>109.445</v>
      </c>
      <c r="G75" s="136">
        <f t="shared" si="0"/>
        <v>58.09182590233545</v>
      </c>
      <c r="H75" s="119"/>
    </row>
    <row r="76" spans="1:8" ht="75">
      <c r="A76" s="143"/>
      <c r="B76" s="128" t="s">
        <v>540</v>
      </c>
      <c r="C76" s="152" t="s">
        <v>359</v>
      </c>
      <c r="D76" s="126"/>
      <c r="E76" s="139">
        <f t="shared" si="7"/>
        <v>188.4</v>
      </c>
      <c r="F76" s="139">
        <f t="shared" si="7"/>
        <v>109.445</v>
      </c>
      <c r="G76" s="136">
        <f t="shared" si="0"/>
        <v>58.09182590233545</v>
      </c>
      <c r="H76" s="119"/>
    </row>
    <row r="77" spans="1:8" ht="30">
      <c r="A77" s="143"/>
      <c r="B77" s="128" t="s">
        <v>400</v>
      </c>
      <c r="C77" s="152" t="s">
        <v>359</v>
      </c>
      <c r="D77" s="126" t="s">
        <v>577</v>
      </c>
      <c r="E77" s="139">
        <v>188.4</v>
      </c>
      <c r="F77" s="139">
        <v>109.445</v>
      </c>
      <c r="G77" s="136">
        <f aca="true" t="shared" si="8" ref="G77:G146">F77/E77*100</f>
        <v>58.09182590233545</v>
      </c>
      <c r="H77" s="119"/>
    </row>
    <row r="78" spans="1:8" ht="30">
      <c r="A78" s="143"/>
      <c r="B78" s="91" t="s">
        <v>410</v>
      </c>
      <c r="C78" s="92" t="s">
        <v>359</v>
      </c>
      <c r="D78" s="92"/>
      <c r="E78" s="103">
        <f aca="true" t="shared" si="9" ref="E78:F80">E79</f>
        <v>56.9</v>
      </c>
      <c r="F78" s="103">
        <f t="shared" si="9"/>
        <v>32.451</v>
      </c>
      <c r="G78" s="136">
        <f t="shared" si="8"/>
        <v>57.03163444639719</v>
      </c>
      <c r="H78" s="119"/>
    </row>
    <row r="79" spans="1:8" ht="18.75" customHeight="1">
      <c r="A79" s="143"/>
      <c r="B79" s="70" t="s">
        <v>351</v>
      </c>
      <c r="C79" s="92" t="s">
        <v>359</v>
      </c>
      <c r="D79" s="92"/>
      <c r="E79" s="103">
        <f t="shared" si="9"/>
        <v>56.9</v>
      </c>
      <c r="F79" s="103">
        <f t="shared" si="9"/>
        <v>32.451</v>
      </c>
      <c r="G79" s="136">
        <f t="shared" si="8"/>
        <v>57.03163444639719</v>
      </c>
      <c r="H79" s="119"/>
    </row>
    <row r="80" spans="1:8" ht="47.25" customHeight="1">
      <c r="A80" s="143"/>
      <c r="B80" s="70" t="s">
        <v>411</v>
      </c>
      <c r="C80" s="92" t="s">
        <v>359</v>
      </c>
      <c r="D80" s="104"/>
      <c r="E80" s="103">
        <f t="shared" si="9"/>
        <v>56.9</v>
      </c>
      <c r="F80" s="132">
        <f t="shared" si="9"/>
        <v>32.451</v>
      </c>
      <c r="G80" s="136">
        <f t="shared" si="8"/>
        <v>57.03163444639719</v>
      </c>
      <c r="H80" s="119"/>
    </row>
    <row r="81" spans="1:8" ht="15">
      <c r="A81" s="143"/>
      <c r="B81" s="105" t="s">
        <v>351</v>
      </c>
      <c r="C81" s="100" t="s">
        <v>359</v>
      </c>
      <c r="D81" s="106"/>
      <c r="E81" s="153">
        <v>56.9</v>
      </c>
      <c r="F81" s="132">
        <v>32.451</v>
      </c>
      <c r="G81" s="136">
        <f t="shared" si="8"/>
        <v>57.03163444639719</v>
      </c>
      <c r="H81" s="119"/>
    </row>
    <row r="82" spans="1:8" ht="18.75" customHeight="1">
      <c r="A82" s="143"/>
      <c r="B82" s="107" t="s">
        <v>143</v>
      </c>
      <c r="C82" s="89" t="s">
        <v>361</v>
      </c>
      <c r="D82" s="89"/>
      <c r="E82" s="154">
        <f>E83</f>
        <v>40</v>
      </c>
      <c r="F82" s="154">
        <f>F83</f>
        <v>0</v>
      </c>
      <c r="G82" s="136">
        <f t="shared" si="8"/>
        <v>0</v>
      </c>
      <c r="H82" s="119"/>
    </row>
    <row r="83" spans="1:8" ht="27" customHeight="1">
      <c r="A83" s="143"/>
      <c r="B83" s="91" t="s">
        <v>412</v>
      </c>
      <c r="C83" s="92" t="s">
        <v>362</v>
      </c>
      <c r="D83" s="92"/>
      <c r="E83" s="155">
        <f>E84</f>
        <v>40</v>
      </c>
      <c r="F83" s="132">
        <f>F84</f>
        <v>0</v>
      </c>
      <c r="G83" s="136">
        <f t="shared" si="8"/>
        <v>0</v>
      </c>
      <c r="H83" s="119"/>
    </row>
    <row r="84" spans="1:8" ht="15">
      <c r="A84" s="143"/>
      <c r="B84" s="99" t="s">
        <v>147</v>
      </c>
      <c r="C84" s="100" t="s">
        <v>362</v>
      </c>
      <c r="D84" s="100">
        <v>870</v>
      </c>
      <c r="E84" s="156">
        <v>40</v>
      </c>
      <c r="F84" s="132">
        <v>0</v>
      </c>
      <c r="G84" s="136">
        <f t="shared" si="8"/>
        <v>0</v>
      </c>
      <c r="H84" s="119"/>
    </row>
    <row r="85" spans="1:8" s="59" customFormat="1" ht="14.25">
      <c r="A85" s="145"/>
      <c r="B85" s="242" t="s">
        <v>666</v>
      </c>
      <c r="C85" s="243" t="s">
        <v>667</v>
      </c>
      <c r="D85" s="243"/>
      <c r="E85" s="244">
        <f aca="true" t="shared" si="10" ref="E85:F89">E86</f>
        <v>270</v>
      </c>
      <c r="F85" s="244">
        <f t="shared" si="10"/>
        <v>270</v>
      </c>
      <c r="G85" s="136">
        <f t="shared" si="8"/>
        <v>100</v>
      </c>
      <c r="H85" s="172"/>
    </row>
    <row r="86" spans="1:8" ht="30">
      <c r="A86" s="143"/>
      <c r="B86" s="99" t="s">
        <v>668</v>
      </c>
      <c r="C86" s="100" t="s">
        <v>354</v>
      </c>
      <c r="D86" s="100"/>
      <c r="E86" s="156">
        <f t="shared" si="10"/>
        <v>270</v>
      </c>
      <c r="F86" s="156">
        <f t="shared" si="10"/>
        <v>270</v>
      </c>
      <c r="G86" s="136">
        <f t="shared" si="8"/>
        <v>100</v>
      </c>
      <c r="H86" s="119"/>
    </row>
    <row r="87" spans="1:8" ht="45">
      <c r="A87" s="143"/>
      <c r="B87" s="99" t="s">
        <v>671</v>
      </c>
      <c r="C87" s="100" t="s">
        <v>669</v>
      </c>
      <c r="D87" s="100"/>
      <c r="E87" s="156">
        <f t="shared" si="10"/>
        <v>270</v>
      </c>
      <c r="F87" s="156">
        <f t="shared" si="10"/>
        <v>270</v>
      </c>
      <c r="G87" s="136"/>
      <c r="H87" s="119"/>
    </row>
    <row r="88" spans="1:8" ht="90">
      <c r="A88" s="143"/>
      <c r="B88" s="99" t="s">
        <v>670</v>
      </c>
      <c r="C88" s="100" t="s">
        <v>672</v>
      </c>
      <c r="D88" s="100"/>
      <c r="E88" s="156">
        <f t="shared" si="10"/>
        <v>270</v>
      </c>
      <c r="F88" s="156">
        <f t="shared" si="10"/>
        <v>270</v>
      </c>
      <c r="G88" s="136">
        <f t="shared" si="8"/>
        <v>100</v>
      </c>
      <c r="H88" s="119"/>
    </row>
    <row r="89" spans="1:8" ht="15">
      <c r="A89" s="143"/>
      <c r="B89" s="99" t="s">
        <v>103</v>
      </c>
      <c r="C89" s="100" t="s">
        <v>673</v>
      </c>
      <c r="D89" s="100"/>
      <c r="E89" s="156">
        <f t="shared" si="10"/>
        <v>270</v>
      </c>
      <c r="F89" s="156">
        <f t="shared" si="10"/>
        <v>270</v>
      </c>
      <c r="G89" s="136">
        <f t="shared" si="8"/>
        <v>100</v>
      </c>
      <c r="H89" s="119"/>
    </row>
    <row r="90" spans="1:8" ht="15">
      <c r="A90" s="143"/>
      <c r="B90" s="99" t="s">
        <v>537</v>
      </c>
      <c r="C90" s="100" t="s">
        <v>673</v>
      </c>
      <c r="D90" s="100">
        <v>800</v>
      </c>
      <c r="E90" s="156">
        <v>270</v>
      </c>
      <c r="F90" s="132">
        <v>270</v>
      </c>
      <c r="G90" s="136">
        <f t="shared" si="8"/>
        <v>100</v>
      </c>
      <c r="H90" s="119"/>
    </row>
    <row r="91" spans="1:8" ht="28.5" hidden="1">
      <c r="A91" s="143"/>
      <c r="B91" s="88" t="s">
        <v>413</v>
      </c>
      <c r="C91" s="89" t="s">
        <v>414</v>
      </c>
      <c r="D91" s="89"/>
      <c r="E91" s="245">
        <f>E92</f>
        <v>0</v>
      </c>
      <c r="F91" s="245">
        <f>F92</f>
        <v>0</v>
      </c>
      <c r="G91" s="136" t="e">
        <f t="shared" si="8"/>
        <v>#DIV/0!</v>
      </c>
      <c r="H91" s="119"/>
    </row>
    <row r="92" spans="1:8" ht="15" hidden="1">
      <c r="A92" s="143"/>
      <c r="B92" s="91" t="s">
        <v>415</v>
      </c>
      <c r="C92" s="92" t="s">
        <v>416</v>
      </c>
      <c r="D92" s="92"/>
      <c r="E92" s="102">
        <f>E93+E94+E95</f>
        <v>0</v>
      </c>
      <c r="F92" s="102">
        <f>F93+F94+F95</f>
        <v>0</v>
      </c>
      <c r="G92" s="136" t="e">
        <f t="shared" si="8"/>
        <v>#DIV/0!</v>
      </c>
      <c r="H92" s="119"/>
    </row>
    <row r="93" spans="1:8" ht="18.75" customHeight="1" hidden="1">
      <c r="A93" s="143"/>
      <c r="B93" s="70" t="s">
        <v>417</v>
      </c>
      <c r="C93" s="92" t="s">
        <v>416</v>
      </c>
      <c r="D93" s="92">
        <v>110</v>
      </c>
      <c r="E93" s="102">
        <v>0</v>
      </c>
      <c r="F93" s="132">
        <v>0</v>
      </c>
      <c r="G93" s="136" t="e">
        <f t="shared" si="8"/>
        <v>#DIV/0!</v>
      </c>
      <c r="H93" s="119"/>
    </row>
    <row r="94" spans="1:8" ht="33" customHeight="1" hidden="1">
      <c r="A94" s="143"/>
      <c r="B94" s="70" t="s">
        <v>138</v>
      </c>
      <c r="C94" s="92" t="s">
        <v>416</v>
      </c>
      <c r="D94" s="92">
        <v>240</v>
      </c>
      <c r="E94" s="102">
        <v>0</v>
      </c>
      <c r="F94" s="132">
        <v>0</v>
      </c>
      <c r="G94" s="136" t="e">
        <f t="shared" si="8"/>
        <v>#DIV/0!</v>
      </c>
      <c r="H94" s="119"/>
    </row>
    <row r="95" spans="1:8" ht="15" hidden="1">
      <c r="A95" s="143"/>
      <c r="B95" s="99" t="s">
        <v>131</v>
      </c>
      <c r="C95" s="100" t="s">
        <v>416</v>
      </c>
      <c r="D95" s="100">
        <v>850</v>
      </c>
      <c r="E95" s="102">
        <v>0</v>
      </c>
      <c r="F95" s="132">
        <v>0</v>
      </c>
      <c r="G95" s="136" t="e">
        <f t="shared" si="8"/>
        <v>#DIV/0!</v>
      </c>
      <c r="H95" s="119"/>
    </row>
    <row r="96" spans="1:8" ht="28.5" hidden="1">
      <c r="A96" s="143"/>
      <c r="B96" s="88" t="s">
        <v>327</v>
      </c>
      <c r="C96" s="89" t="s">
        <v>363</v>
      </c>
      <c r="D96" s="89"/>
      <c r="E96" s="157">
        <f>E99+E102</f>
        <v>0</v>
      </c>
      <c r="F96" s="157">
        <f>F99+F102</f>
        <v>0</v>
      </c>
      <c r="G96" s="136" t="e">
        <f t="shared" si="8"/>
        <v>#DIV/0!</v>
      </c>
      <c r="H96" s="119"/>
    </row>
    <row r="97" spans="1:8" ht="30" hidden="1">
      <c r="A97" s="143"/>
      <c r="B97" s="91" t="s">
        <v>162</v>
      </c>
      <c r="C97" s="92" t="s">
        <v>364</v>
      </c>
      <c r="D97" s="92"/>
      <c r="E97" s="108">
        <f>E98</f>
        <v>0</v>
      </c>
      <c r="F97" s="132">
        <f>F98</f>
        <v>0</v>
      </c>
      <c r="G97" s="136" t="e">
        <f t="shared" si="8"/>
        <v>#DIV/0!</v>
      </c>
      <c r="H97" s="119"/>
    </row>
    <row r="98" spans="1:8" ht="15" hidden="1">
      <c r="A98" s="143"/>
      <c r="B98" s="91" t="s">
        <v>164</v>
      </c>
      <c r="C98" s="92" t="s">
        <v>365</v>
      </c>
      <c r="D98" s="92"/>
      <c r="E98" s="109">
        <f>E99</f>
        <v>0</v>
      </c>
      <c r="F98" s="132">
        <f>F99</f>
        <v>0</v>
      </c>
      <c r="G98" s="136" t="e">
        <f t="shared" si="8"/>
        <v>#DIV/0!</v>
      </c>
      <c r="H98" s="119"/>
    </row>
    <row r="99" spans="1:8" ht="27.75" customHeight="1" hidden="1">
      <c r="A99" s="143"/>
      <c r="B99" s="70" t="s">
        <v>138</v>
      </c>
      <c r="C99" s="92" t="s">
        <v>365</v>
      </c>
      <c r="D99" s="92">
        <v>240</v>
      </c>
      <c r="E99" s="110">
        <v>0</v>
      </c>
      <c r="F99" s="132">
        <v>0</v>
      </c>
      <c r="G99" s="136" t="e">
        <f t="shared" si="8"/>
        <v>#DIV/0!</v>
      </c>
      <c r="H99" s="119"/>
    </row>
    <row r="100" spans="1:8" ht="60" hidden="1">
      <c r="A100" s="143"/>
      <c r="B100" s="91" t="s">
        <v>366</v>
      </c>
      <c r="C100" s="92" t="s">
        <v>418</v>
      </c>
      <c r="D100" s="89"/>
      <c r="E100" s="110">
        <f>E101</f>
        <v>0</v>
      </c>
      <c r="F100" s="132">
        <f>F101</f>
        <v>0</v>
      </c>
      <c r="G100" s="136" t="e">
        <f t="shared" si="8"/>
        <v>#DIV/0!</v>
      </c>
      <c r="H100" s="119"/>
    </row>
    <row r="101" spans="1:8" ht="15" hidden="1">
      <c r="A101" s="143"/>
      <c r="B101" s="91" t="s">
        <v>164</v>
      </c>
      <c r="C101" s="92" t="s">
        <v>367</v>
      </c>
      <c r="D101" s="89"/>
      <c r="E101" s="110">
        <f>E102</f>
        <v>0</v>
      </c>
      <c r="F101" s="132">
        <f>F102</f>
        <v>0</v>
      </c>
      <c r="G101" s="136" t="e">
        <f t="shared" si="8"/>
        <v>#DIV/0!</v>
      </c>
      <c r="H101" s="119"/>
    </row>
    <row r="102" spans="1:8" ht="30" hidden="1">
      <c r="A102" s="143"/>
      <c r="B102" s="91" t="s">
        <v>138</v>
      </c>
      <c r="C102" s="92" t="s">
        <v>367</v>
      </c>
      <c r="D102" s="92">
        <v>240</v>
      </c>
      <c r="E102" s="110">
        <v>0</v>
      </c>
      <c r="F102" s="132">
        <v>0</v>
      </c>
      <c r="G102" s="136" t="e">
        <f t="shared" si="8"/>
        <v>#DIV/0!</v>
      </c>
      <c r="H102" s="119"/>
    </row>
    <row r="103" spans="1:8" ht="15">
      <c r="A103" s="143"/>
      <c r="B103" s="88" t="s">
        <v>167</v>
      </c>
      <c r="C103" s="89" t="s">
        <v>368</v>
      </c>
      <c r="D103" s="158"/>
      <c r="E103" s="134">
        <f>E104+E107+E110+E113</f>
        <v>338.5</v>
      </c>
      <c r="F103" s="134">
        <f>F104+F107+F110+F113</f>
        <v>264.74519</v>
      </c>
      <c r="G103" s="136">
        <f t="shared" si="8"/>
        <v>78.21128212703101</v>
      </c>
      <c r="H103" s="119"/>
    </row>
    <row r="104" spans="1:8" ht="30" hidden="1">
      <c r="A104" s="143"/>
      <c r="B104" s="91" t="s">
        <v>170</v>
      </c>
      <c r="C104" s="92" t="s">
        <v>369</v>
      </c>
      <c r="D104" s="111"/>
      <c r="E104" s="83">
        <f>E105</f>
        <v>0</v>
      </c>
      <c r="F104" s="132">
        <f>F105</f>
        <v>0</v>
      </c>
      <c r="G104" s="136" t="e">
        <f t="shared" si="8"/>
        <v>#DIV/0!</v>
      </c>
      <c r="H104" s="119"/>
    </row>
    <row r="105" spans="1:8" ht="30" hidden="1">
      <c r="A105" s="143"/>
      <c r="B105" s="91" t="s">
        <v>171</v>
      </c>
      <c r="C105" s="92" t="s">
        <v>370</v>
      </c>
      <c r="D105" s="111"/>
      <c r="E105" s="83">
        <f>E106</f>
        <v>0</v>
      </c>
      <c r="F105" s="132">
        <f>F106</f>
        <v>0</v>
      </c>
      <c r="G105" s="136" t="e">
        <f t="shared" si="8"/>
        <v>#DIV/0!</v>
      </c>
      <c r="H105" s="119"/>
    </row>
    <row r="106" spans="1:8" ht="15" hidden="1">
      <c r="A106" s="143"/>
      <c r="B106" s="91" t="s">
        <v>105</v>
      </c>
      <c r="C106" s="92" t="s">
        <v>370</v>
      </c>
      <c r="D106" s="111" t="s">
        <v>371</v>
      </c>
      <c r="E106" s="83">
        <v>0</v>
      </c>
      <c r="F106" s="132"/>
      <c r="G106" s="136" t="e">
        <f t="shared" si="8"/>
        <v>#DIV/0!</v>
      </c>
      <c r="H106" s="119"/>
    </row>
    <row r="107" spans="1:8" ht="30">
      <c r="A107" s="143"/>
      <c r="B107" s="91" t="s">
        <v>209</v>
      </c>
      <c r="C107" s="92" t="s">
        <v>372</v>
      </c>
      <c r="D107" s="111"/>
      <c r="E107" s="83">
        <f>E108</f>
        <v>173.5</v>
      </c>
      <c r="F107" s="132">
        <f>F108</f>
        <v>128.5</v>
      </c>
      <c r="G107" s="136">
        <f t="shared" si="8"/>
        <v>74.06340057636888</v>
      </c>
      <c r="H107" s="119"/>
    </row>
    <row r="108" spans="1:8" ht="30">
      <c r="A108" s="143"/>
      <c r="B108" s="91" t="s">
        <v>171</v>
      </c>
      <c r="C108" s="92" t="s">
        <v>373</v>
      </c>
      <c r="D108" s="111"/>
      <c r="E108" s="83">
        <f>E109</f>
        <v>173.5</v>
      </c>
      <c r="F108" s="132">
        <f>F109</f>
        <v>128.5</v>
      </c>
      <c r="G108" s="136">
        <f t="shared" si="8"/>
        <v>74.06340057636888</v>
      </c>
      <c r="H108" s="119"/>
    </row>
    <row r="109" spans="1:8" ht="15">
      <c r="A109" s="143"/>
      <c r="B109" s="91" t="s">
        <v>105</v>
      </c>
      <c r="C109" s="92" t="s">
        <v>373</v>
      </c>
      <c r="D109" s="93" t="s">
        <v>371</v>
      </c>
      <c r="E109" s="83">
        <v>173.5</v>
      </c>
      <c r="F109" s="132">
        <v>128.5</v>
      </c>
      <c r="G109" s="136">
        <f t="shared" si="8"/>
        <v>74.06340057636888</v>
      </c>
      <c r="H109" s="119"/>
    </row>
    <row r="110" spans="1:8" ht="58.5" customHeight="1">
      <c r="A110" s="143"/>
      <c r="B110" s="91" t="s">
        <v>735</v>
      </c>
      <c r="C110" s="92" t="s">
        <v>419</v>
      </c>
      <c r="D110" s="111"/>
      <c r="E110" s="83">
        <f>E111</f>
        <v>165</v>
      </c>
      <c r="F110" s="132">
        <f>F111</f>
        <v>136.24519</v>
      </c>
      <c r="G110" s="136">
        <f t="shared" si="8"/>
        <v>82.57284242424244</v>
      </c>
      <c r="H110" s="119"/>
    </row>
    <row r="111" spans="1:8" ht="22.5" customHeight="1">
      <c r="A111" s="143"/>
      <c r="B111" s="91" t="s">
        <v>172</v>
      </c>
      <c r="C111" s="92" t="s">
        <v>420</v>
      </c>
      <c r="D111" s="111"/>
      <c r="E111" s="83">
        <f>E112</f>
        <v>165</v>
      </c>
      <c r="F111" s="132">
        <f>F112</f>
        <v>136.24519</v>
      </c>
      <c r="G111" s="136">
        <f t="shared" si="8"/>
        <v>82.57284242424244</v>
      </c>
      <c r="H111" s="119"/>
    </row>
    <row r="112" spans="1:8" ht="26.25" customHeight="1">
      <c r="A112" s="143"/>
      <c r="B112" s="91" t="s">
        <v>351</v>
      </c>
      <c r="C112" s="92" t="s">
        <v>420</v>
      </c>
      <c r="D112" s="111" t="s">
        <v>352</v>
      </c>
      <c r="E112" s="83">
        <v>165</v>
      </c>
      <c r="F112" s="132">
        <v>136.24519</v>
      </c>
      <c r="G112" s="136">
        <f t="shared" si="8"/>
        <v>82.57284242424244</v>
      </c>
      <c r="H112" s="119"/>
    </row>
    <row r="113" spans="1:8" ht="30">
      <c r="A113" s="143"/>
      <c r="B113" s="91" t="s">
        <v>422</v>
      </c>
      <c r="C113" s="92" t="s">
        <v>423</v>
      </c>
      <c r="D113" s="93"/>
      <c r="E113" s="83">
        <v>0</v>
      </c>
      <c r="F113" s="132">
        <f>F114</f>
        <v>0</v>
      </c>
      <c r="G113" s="136" t="e">
        <f t="shared" si="8"/>
        <v>#DIV/0!</v>
      </c>
      <c r="H113" s="119"/>
    </row>
    <row r="114" spans="1:8" ht="36.75" customHeight="1">
      <c r="A114" s="143"/>
      <c r="B114" s="99" t="s">
        <v>422</v>
      </c>
      <c r="C114" s="100" t="s">
        <v>424</v>
      </c>
      <c r="D114" s="112"/>
      <c r="E114" s="98">
        <f>E115</f>
        <v>0</v>
      </c>
      <c r="F114" s="159">
        <f>F115</f>
        <v>0</v>
      </c>
      <c r="G114" s="136" t="e">
        <f t="shared" si="8"/>
        <v>#DIV/0!</v>
      </c>
      <c r="H114" s="119"/>
    </row>
    <row r="115" spans="1:8" ht="15">
      <c r="A115" s="143"/>
      <c r="B115" s="91" t="s">
        <v>131</v>
      </c>
      <c r="C115" s="92" t="s">
        <v>425</v>
      </c>
      <c r="D115" s="85"/>
      <c r="E115" s="83"/>
      <c r="F115" s="160"/>
      <c r="G115" s="136" t="e">
        <f t="shared" si="8"/>
        <v>#DIV/0!</v>
      </c>
      <c r="H115" s="119"/>
    </row>
    <row r="116" spans="1:8" ht="20.25" customHeight="1">
      <c r="A116" s="145" t="s">
        <v>377</v>
      </c>
      <c r="B116" s="113" t="s">
        <v>197</v>
      </c>
      <c r="C116" s="161" t="s">
        <v>375</v>
      </c>
      <c r="D116" s="89"/>
      <c r="E116" s="162">
        <f>E122+E126+E117</f>
        <v>10278.2</v>
      </c>
      <c r="F116" s="162">
        <f>F122+F126+F117</f>
        <v>8788.24856</v>
      </c>
      <c r="G116" s="136">
        <f t="shared" si="8"/>
        <v>85.50377069914965</v>
      </c>
      <c r="H116" s="119"/>
    </row>
    <row r="117" spans="1:8" ht="50.25" customHeight="1">
      <c r="A117" s="143"/>
      <c r="B117" s="88" t="s">
        <v>199</v>
      </c>
      <c r="C117" s="89" t="s">
        <v>376</v>
      </c>
      <c r="D117" s="89"/>
      <c r="E117" s="163">
        <f>E118+E121</f>
        <v>3786.5</v>
      </c>
      <c r="F117" s="163">
        <f>F118+F121</f>
        <v>2303.86492</v>
      </c>
      <c r="G117" s="136">
        <f t="shared" si="8"/>
        <v>60.844181169945855</v>
      </c>
      <c r="H117" s="119"/>
    </row>
    <row r="118" spans="1:8" ht="42" customHeight="1">
      <c r="A118" s="143"/>
      <c r="B118" s="91" t="s">
        <v>201</v>
      </c>
      <c r="C118" s="92" t="s">
        <v>426</v>
      </c>
      <c r="D118" s="89"/>
      <c r="E118" s="103">
        <f>E119</f>
        <v>2083.7</v>
      </c>
      <c r="F118" s="132">
        <f>F119</f>
        <v>1072.7862</v>
      </c>
      <c r="G118" s="136">
        <f t="shared" si="8"/>
        <v>51.48467629697174</v>
      </c>
      <c r="H118" s="119"/>
    </row>
    <row r="119" spans="1:8" ht="29.25" customHeight="1">
      <c r="A119" s="143"/>
      <c r="B119" s="70" t="s">
        <v>130</v>
      </c>
      <c r="C119" s="92" t="s">
        <v>426</v>
      </c>
      <c r="D119" s="92">
        <v>240</v>
      </c>
      <c r="E119" s="103">
        <v>2083.7</v>
      </c>
      <c r="F119" s="132">
        <v>1072.7862</v>
      </c>
      <c r="G119" s="136">
        <f t="shared" si="8"/>
        <v>51.48467629697174</v>
      </c>
      <c r="H119" s="119"/>
    </row>
    <row r="120" spans="1:8" ht="29.25" customHeight="1">
      <c r="A120" s="143"/>
      <c r="B120" s="70" t="s">
        <v>506</v>
      </c>
      <c r="C120" s="92" t="s">
        <v>507</v>
      </c>
      <c r="D120" s="92"/>
      <c r="E120" s="103">
        <f>E121</f>
        <v>1702.8</v>
      </c>
      <c r="F120" s="132">
        <f>F121</f>
        <v>1231.07872</v>
      </c>
      <c r="G120" s="136">
        <f t="shared" si="8"/>
        <v>72.29731735964295</v>
      </c>
      <c r="H120" s="119"/>
    </row>
    <row r="121" spans="1:8" ht="29.25" customHeight="1">
      <c r="A121" s="143"/>
      <c r="B121" s="70" t="s">
        <v>328</v>
      </c>
      <c r="C121" s="92" t="s">
        <v>507</v>
      </c>
      <c r="D121" s="92">
        <v>240</v>
      </c>
      <c r="E121" s="103">
        <v>1702.8</v>
      </c>
      <c r="F121" s="132">
        <v>1231.07872</v>
      </c>
      <c r="G121" s="136">
        <f t="shared" si="8"/>
        <v>72.29731735964295</v>
      </c>
      <c r="H121" s="119"/>
    </row>
    <row r="122" spans="1:8" ht="57">
      <c r="A122" s="143"/>
      <c r="B122" s="88" t="s">
        <v>682</v>
      </c>
      <c r="C122" s="89" t="s">
        <v>427</v>
      </c>
      <c r="D122" s="92"/>
      <c r="E122" s="163">
        <f aca="true" t="shared" si="11" ref="E122:F124">E123</f>
        <v>0</v>
      </c>
      <c r="F122" s="136">
        <f t="shared" si="11"/>
        <v>0</v>
      </c>
      <c r="G122" s="136" t="e">
        <f t="shared" si="8"/>
        <v>#DIV/0!</v>
      </c>
      <c r="H122" s="119"/>
    </row>
    <row r="123" spans="1:8" ht="30">
      <c r="A123" s="143"/>
      <c r="B123" s="91" t="s">
        <v>428</v>
      </c>
      <c r="C123" s="92" t="s">
        <v>429</v>
      </c>
      <c r="D123" s="92"/>
      <c r="E123" s="103">
        <f t="shared" si="11"/>
        <v>0</v>
      </c>
      <c r="F123" s="132">
        <f t="shared" si="11"/>
        <v>0</v>
      </c>
      <c r="G123" s="136" t="e">
        <f t="shared" si="8"/>
        <v>#DIV/0!</v>
      </c>
      <c r="H123" s="119"/>
    </row>
    <row r="124" spans="1:8" ht="15">
      <c r="A124" s="143"/>
      <c r="B124" s="91" t="s">
        <v>172</v>
      </c>
      <c r="C124" s="92" t="s">
        <v>430</v>
      </c>
      <c r="D124" s="92"/>
      <c r="E124" s="103">
        <f t="shared" si="11"/>
        <v>0</v>
      </c>
      <c r="F124" s="132">
        <f t="shared" si="11"/>
        <v>0</v>
      </c>
      <c r="G124" s="136" t="e">
        <f t="shared" si="8"/>
        <v>#DIV/0!</v>
      </c>
      <c r="H124" s="119"/>
    </row>
    <row r="125" spans="1:8" ht="30">
      <c r="A125" s="143"/>
      <c r="B125" s="91" t="s">
        <v>138</v>
      </c>
      <c r="C125" s="92" t="s">
        <v>430</v>
      </c>
      <c r="D125" s="92">
        <v>240</v>
      </c>
      <c r="E125" s="103"/>
      <c r="F125" s="132"/>
      <c r="G125" s="136" t="e">
        <f t="shared" si="8"/>
        <v>#DIV/0!</v>
      </c>
      <c r="H125" s="119"/>
    </row>
    <row r="126" spans="1:8" ht="93" customHeight="1">
      <c r="A126" s="143"/>
      <c r="B126" s="88" t="s">
        <v>681</v>
      </c>
      <c r="C126" s="161" t="s">
        <v>431</v>
      </c>
      <c r="D126" s="89"/>
      <c r="E126" s="163">
        <f>E128</f>
        <v>6491.7</v>
      </c>
      <c r="F126" s="164">
        <f>F128</f>
        <v>6484.38364</v>
      </c>
      <c r="G126" s="136">
        <f t="shared" si="8"/>
        <v>99.88729670194249</v>
      </c>
      <c r="H126" s="119"/>
    </row>
    <row r="127" spans="1:8" ht="15">
      <c r="A127" s="145"/>
      <c r="B127" s="91" t="s">
        <v>172</v>
      </c>
      <c r="C127" s="92" t="s">
        <v>432</v>
      </c>
      <c r="D127" s="92"/>
      <c r="E127" s="103">
        <f aca="true" t="shared" si="12" ref="E127:F129">E128</f>
        <v>6491.7</v>
      </c>
      <c r="F127" s="132">
        <f t="shared" si="12"/>
        <v>6484.38364</v>
      </c>
      <c r="G127" s="136">
        <f t="shared" si="8"/>
        <v>99.88729670194249</v>
      </c>
      <c r="H127" s="119"/>
    </row>
    <row r="128" spans="1:8" ht="30">
      <c r="A128" s="144"/>
      <c r="B128" s="99" t="s">
        <v>138</v>
      </c>
      <c r="C128" s="100" t="s">
        <v>433</v>
      </c>
      <c r="D128" s="92">
        <v>240</v>
      </c>
      <c r="E128" s="103">
        <f t="shared" si="12"/>
        <v>6491.7</v>
      </c>
      <c r="F128" s="103">
        <f t="shared" si="12"/>
        <v>6484.38364</v>
      </c>
      <c r="G128" s="136">
        <f t="shared" si="8"/>
        <v>99.88729670194249</v>
      </c>
      <c r="H128" s="119"/>
    </row>
    <row r="129" spans="1:8" ht="33.75" customHeight="1">
      <c r="A129" s="144"/>
      <c r="B129" s="99" t="s">
        <v>483</v>
      </c>
      <c r="C129" s="100" t="s">
        <v>467</v>
      </c>
      <c r="D129" s="114"/>
      <c r="E129" s="103">
        <f t="shared" si="12"/>
        <v>6491.7</v>
      </c>
      <c r="F129" s="165">
        <f t="shared" si="12"/>
        <v>6484.38364</v>
      </c>
      <c r="G129" s="136">
        <f t="shared" si="8"/>
        <v>99.88729670194249</v>
      </c>
      <c r="H129" s="119"/>
    </row>
    <row r="130" spans="1:8" ht="33.75" customHeight="1">
      <c r="A130" s="144"/>
      <c r="B130" s="99" t="s">
        <v>138</v>
      </c>
      <c r="C130" s="100" t="str">
        <f>$C$129</f>
        <v>53 5 00 S2440</v>
      </c>
      <c r="D130" s="114">
        <v>240</v>
      </c>
      <c r="E130" s="103">
        <v>6491.7</v>
      </c>
      <c r="F130" s="165">
        <v>6484.38364</v>
      </c>
      <c r="G130" s="136">
        <f t="shared" si="8"/>
        <v>99.88729670194249</v>
      </c>
      <c r="H130" s="119"/>
    </row>
    <row r="131" spans="1:8" ht="15.75">
      <c r="A131" s="166" t="s">
        <v>381</v>
      </c>
      <c r="B131" s="88" t="s">
        <v>434</v>
      </c>
      <c r="C131" s="89" t="s">
        <v>378</v>
      </c>
      <c r="D131" s="167"/>
      <c r="E131" s="134">
        <f aca="true" t="shared" si="13" ref="E131:F133">E132</f>
        <v>0</v>
      </c>
      <c r="F131" s="134">
        <f t="shared" si="13"/>
        <v>0</v>
      </c>
      <c r="G131" s="136" t="e">
        <f t="shared" si="8"/>
        <v>#DIV/0!</v>
      </c>
      <c r="H131" s="119"/>
    </row>
    <row r="132" spans="1:8" ht="30">
      <c r="A132" s="169"/>
      <c r="B132" s="91" t="s">
        <v>435</v>
      </c>
      <c r="C132" s="92" t="s">
        <v>379</v>
      </c>
      <c r="D132" s="115"/>
      <c r="E132" s="83">
        <f t="shared" si="13"/>
        <v>0</v>
      </c>
      <c r="F132" s="131">
        <f t="shared" si="13"/>
        <v>0</v>
      </c>
      <c r="G132" s="136" t="e">
        <f t="shared" si="8"/>
        <v>#DIV/0!</v>
      </c>
      <c r="H132" s="119"/>
    </row>
    <row r="133" spans="1:8" ht="26.25" customHeight="1">
      <c r="A133" s="169"/>
      <c r="B133" s="91" t="s">
        <v>436</v>
      </c>
      <c r="C133" s="92" t="s">
        <v>380</v>
      </c>
      <c r="D133" s="115"/>
      <c r="E133" s="83">
        <f t="shared" si="13"/>
        <v>0</v>
      </c>
      <c r="F133" s="131">
        <f t="shared" si="13"/>
        <v>0</v>
      </c>
      <c r="G133" s="136" t="e">
        <f t="shared" si="8"/>
        <v>#DIV/0!</v>
      </c>
      <c r="H133" s="119"/>
    </row>
    <row r="134" spans="1:8" ht="22.5" customHeight="1">
      <c r="A134" s="170"/>
      <c r="B134" s="99" t="s">
        <v>260</v>
      </c>
      <c r="C134" s="100" t="s">
        <v>380</v>
      </c>
      <c r="D134" s="116"/>
      <c r="E134" s="83"/>
      <c r="F134" s="131">
        <v>0</v>
      </c>
      <c r="G134" s="136" t="e">
        <f t="shared" si="8"/>
        <v>#DIV/0!</v>
      </c>
      <c r="H134" s="119"/>
    </row>
    <row r="135" spans="1:8" ht="77.25" customHeight="1">
      <c r="A135" s="171" t="s">
        <v>385</v>
      </c>
      <c r="B135" s="107" t="s">
        <v>99</v>
      </c>
      <c r="C135" s="89" t="s">
        <v>382</v>
      </c>
      <c r="D135" s="104"/>
      <c r="E135" s="134">
        <f aca="true" t="shared" si="14" ref="E135:F137">E136</f>
        <v>88.5</v>
      </c>
      <c r="F135" s="168">
        <f t="shared" si="14"/>
        <v>65.4</v>
      </c>
      <c r="G135" s="136">
        <f t="shared" si="8"/>
        <v>73.89830508474577</v>
      </c>
      <c r="H135" s="119"/>
    </row>
    <row r="136" spans="1:8" ht="33.75" customHeight="1">
      <c r="A136" s="169"/>
      <c r="B136" s="91" t="s">
        <v>101</v>
      </c>
      <c r="C136" s="92" t="s">
        <v>383</v>
      </c>
      <c r="D136" s="92"/>
      <c r="E136" s="83">
        <f t="shared" si="14"/>
        <v>88.5</v>
      </c>
      <c r="F136" s="131">
        <f t="shared" si="14"/>
        <v>65.4</v>
      </c>
      <c r="G136" s="136">
        <f t="shared" si="8"/>
        <v>73.89830508474577</v>
      </c>
      <c r="H136" s="119"/>
    </row>
    <row r="137" spans="1:8" ht="28.5" customHeight="1">
      <c r="A137" s="169"/>
      <c r="B137" s="91" t="s">
        <v>103</v>
      </c>
      <c r="C137" s="92" t="s">
        <v>384</v>
      </c>
      <c r="D137" s="92"/>
      <c r="E137" s="83">
        <f t="shared" si="14"/>
        <v>88.5</v>
      </c>
      <c r="F137" s="131">
        <f t="shared" si="14"/>
        <v>65.4</v>
      </c>
      <c r="G137" s="136">
        <f t="shared" si="8"/>
        <v>73.89830508474577</v>
      </c>
      <c r="H137" s="119"/>
    </row>
    <row r="138" spans="1:8" ht="21.75" customHeight="1">
      <c r="A138" s="169"/>
      <c r="B138" s="91" t="s">
        <v>105</v>
      </c>
      <c r="C138" s="92" t="s">
        <v>384</v>
      </c>
      <c r="D138" s="92">
        <v>540</v>
      </c>
      <c r="E138" s="83">
        <v>88.5</v>
      </c>
      <c r="F138" s="131">
        <v>65.4</v>
      </c>
      <c r="G138" s="136">
        <f t="shared" si="8"/>
        <v>73.89830508474577</v>
      </c>
      <c r="H138" s="119"/>
    </row>
    <row r="139" spans="1:8" ht="44.25" customHeight="1">
      <c r="A139" s="166" t="s">
        <v>441</v>
      </c>
      <c r="B139" s="88" t="s">
        <v>478</v>
      </c>
      <c r="C139" s="89" t="s">
        <v>476</v>
      </c>
      <c r="D139" s="89"/>
      <c r="E139" s="134">
        <f aca="true" t="shared" si="15" ref="E139:F141">E140</f>
        <v>0</v>
      </c>
      <c r="F139" s="168">
        <f t="shared" si="15"/>
        <v>0</v>
      </c>
      <c r="G139" s="136" t="e">
        <f t="shared" si="8"/>
        <v>#DIV/0!</v>
      </c>
      <c r="H139" s="119"/>
    </row>
    <row r="140" spans="1:8" ht="34.5" customHeight="1">
      <c r="A140" s="169"/>
      <c r="B140" s="91" t="s">
        <v>479</v>
      </c>
      <c r="C140" s="92" t="s">
        <v>477</v>
      </c>
      <c r="D140" s="92"/>
      <c r="E140" s="83">
        <f t="shared" si="15"/>
        <v>0</v>
      </c>
      <c r="F140" s="131">
        <f t="shared" si="15"/>
        <v>0</v>
      </c>
      <c r="G140" s="136" t="e">
        <f t="shared" si="8"/>
        <v>#DIV/0!</v>
      </c>
      <c r="H140" s="119"/>
    </row>
    <row r="141" spans="1:8" ht="29.25" customHeight="1">
      <c r="A141" s="169"/>
      <c r="B141" s="91" t="s">
        <v>480</v>
      </c>
      <c r="C141" s="92" t="s">
        <v>481</v>
      </c>
      <c r="D141" s="92"/>
      <c r="E141" s="83">
        <f t="shared" si="15"/>
        <v>0</v>
      </c>
      <c r="F141" s="131">
        <f t="shared" si="15"/>
        <v>0</v>
      </c>
      <c r="G141" s="136" t="e">
        <f t="shared" si="8"/>
        <v>#DIV/0!</v>
      </c>
      <c r="H141" s="119"/>
    </row>
    <row r="142" spans="1:8" ht="39" customHeight="1">
      <c r="A142" s="169"/>
      <c r="B142" s="91" t="s">
        <v>328</v>
      </c>
      <c r="C142" s="92" t="str">
        <f>$C$141</f>
        <v>58 2 00 11000</v>
      </c>
      <c r="D142" s="92">
        <v>240</v>
      </c>
      <c r="E142" s="83">
        <v>0</v>
      </c>
      <c r="F142" s="131">
        <v>0</v>
      </c>
      <c r="G142" s="136" t="e">
        <f t="shared" si="8"/>
        <v>#DIV/0!</v>
      </c>
      <c r="H142" s="119"/>
    </row>
    <row r="143" spans="1:8" ht="37.5" customHeight="1">
      <c r="A143" s="171" t="s">
        <v>442</v>
      </c>
      <c r="B143" s="107" t="s">
        <v>187</v>
      </c>
      <c r="C143" s="89" t="s">
        <v>437</v>
      </c>
      <c r="D143" s="104"/>
      <c r="E143" s="134">
        <f aca="true" t="shared" si="16" ref="E143:F145">E144</f>
        <v>7</v>
      </c>
      <c r="F143" s="136">
        <f t="shared" si="16"/>
        <v>0</v>
      </c>
      <c r="G143" s="136">
        <f t="shared" si="8"/>
        <v>0</v>
      </c>
      <c r="H143" s="119"/>
    </row>
    <row r="144" spans="1:8" ht="54.75" customHeight="1">
      <c r="A144" s="104"/>
      <c r="B144" s="91" t="s">
        <v>674</v>
      </c>
      <c r="C144" s="92" t="s">
        <v>438</v>
      </c>
      <c r="D144" s="104"/>
      <c r="E144" s="83">
        <f t="shared" si="16"/>
        <v>7</v>
      </c>
      <c r="F144" s="132">
        <f t="shared" si="16"/>
        <v>0</v>
      </c>
      <c r="G144" s="136">
        <f t="shared" si="8"/>
        <v>0</v>
      </c>
      <c r="H144" s="119"/>
    </row>
    <row r="145" spans="1:8" ht="15">
      <c r="A145" s="104"/>
      <c r="B145" s="91" t="s">
        <v>172</v>
      </c>
      <c r="C145" s="92" t="s">
        <v>439</v>
      </c>
      <c r="D145" s="104"/>
      <c r="E145" s="83">
        <f t="shared" si="16"/>
        <v>7</v>
      </c>
      <c r="F145" s="132">
        <f t="shared" si="16"/>
        <v>0</v>
      </c>
      <c r="G145" s="136">
        <f t="shared" si="8"/>
        <v>0</v>
      </c>
      <c r="H145" s="119"/>
    </row>
    <row r="146" spans="1:8" ht="63.75" customHeight="1">
      <c r="A146" s="106"/>
      <c r="B146" s="105" t="s">
        <v>421</v>
      </c>
      <c r="C146" s="100" t="s">
        <v>439</v>
      </c>
      <c r="D146" s="106">
        <v>120</v>
      </c>
      <c r="E146" s="83">
        <v>7</v>
      </c>
      <c r="F146" s="83">
        <v>0</v>
      </c>
      <c r="G146" s="136">
        <f t="shared" si="8"/>
        <v>0</v>
      </c>
      <c r="H146" s="119"/>
    </row>
    <row r="147" spans="1:8" ht="42.75">
      <c r="A147" s="166" t="s">
        <v>446</v>
      </c>
      <c r="B147" s="88" t="s">
        <v>235</v>
      </c>
      <c r="C147" s="89" t="s">
        <v>386</v>
      </c>
      <c r="D147" s="92"/>
      <c r="E147" s="163">
        <f>E148+E155</f>
        <v>16221.199999999999</v>
      </c>
      <c r="F147" s="163">
        <f>F148+F155</f>
        <v>4112.6</v>
      </c>
      <c r="G147" s="136">
        <f aca="true" t="shared" si="17" ref="G147:G227">F147/E147*100</f>
        <v>25.353241437131658</v>
      </c>
      <c r="H147" s="119"/>
    </row>
    <row r="148" spans="1:8" ht="30">
      <c r="A148" s="169"/>
      <c r="B148" s="91" t="s">
        <v>237</v>
      </c>
      <c r="C148" s="92" t="s">
        <v>387</v>
      </c>
      <c r="D148" s="92"/>
      <c r="E148" s="103">
        <f>E149+E152</f>
        <v>6293.9</v>
      </c>
      <c r="F148" s="132">
        <f>F149+F152</f>
        <v>4112.6</v>
      </c>
      <c r="G148" s="136">
        <f t="shared" si="17"/>
        <v>65.34263334339599</v>
      </c>
      <c r="H148" s="119"/>
    </row>
    <row r="149" spans="1:8" ht="15" customHeight="1">
      <c r="A149" s="169"/>
      <c r="B149" s="91" t="s">
        <v>240</v>
      </c>
      <c r="C149" s="92" t="s">
        <v>388</v>
      </c>
      <c r="D149" s="92"/>
      <c r="E149" s="103">
        <f>E150</f>
        <v>4917.7</v>
      </c>
      <c r="F149" s="132">
        <f>F150</f>
        <v>3217.3</v>
      </c>
      <c r="G149" s="136">
        <f t="shared" si="17"/>
        <v>65.4228602802123</v>
      </c>
      <c r="H149" s="119"/>
    </row>
    <row r="150" spans="1:8" ht="30">
      <c r="A150" s="169"/>
      <c r="B150" s="91" t="s">
        <v>242</v>
      </c>
      <c r="C150" s="92" t="s">
        <v>389</v>
      </c>
      <c r="D150" s="92"/>
      <c r="E150" s="103">
        <f>E151</f>
        <v>4917.7</v>
      </c>
      <c r="F150" s="132">
        <f>F151</f>
        <v>3217.3</v>
      </c>
      <c r="G150" s="136">
        <f t="shared" si="17"/>
        <v>65.4228602802123</v>
      </c>
      <c r="H150" s="119"/>
    </row>
    <row r="151" spans="1:8" ht="15">
      <c r="A151" s="169"/>
      <c r="B151" s="91" t="s">
        <v>244</v>
      </c>
      <c r="C151" s="92" t="s">
        <v>389</v>
      </c>
      <c r="D151" s="92">
        <v>610</v>
      </c>
      <c r="E151" s="103">
        <v>4917.7</v>
      </c>
      <c r="F151" s="132">
        <v>3217.3</v>
      </c>
      <c r="G151" s="136">
        <f t="shared" si="17"/>
        <v>65.4228602802123</v>
      </c>
      <c r="H151" s="119"/>
    </row>
    <row r="152" spans="1:8" ht="15">
      <c r="A152" s="169"/>
      <c r="B152" s="91" t="s">
        <v>247</v>
      </c>
      <c r="C152" s="92" t="s">
        <v>390</v>
      </c>
      <c r="D152" s="92"/>
      <c r="E152" s="103">
        <f>E153</f>
        <v>1376.2</v>
      </c>
      <c r="F152" s="132">
        <f>F153</f>
        <v>895.3</v>
      </c>
      <c r="G152" s="136">
        <f t="shared" si="17"/>
        <v>65.05595116988809</v>
      </c>
      <c r="H152" s="119"/>
    </row>
    <row r="153" spans="1:8" ht="40.5" customHeight="1">
      <c r="A153" s="104"/>
      <c r="B153" s="70" t="s">
        <v>242</v>
      </c>
      <c r="C153" s="92" t="s">
        <v>391</v>
      </c>
      <c r="D153" s="104"/>
      <c r="E153" s="103">
        <f>E154</f>
        <v>1376.2</v>
      </c>
      <c r="F153" s="132">
        <f>F154</f>
        <v>895.3</v>
      </c>
      <c r="G153" s="136">
        <f t="shared" si="17"/>
        <v>65.05595116988809</v>
      </c>
      <c r="H153" s="119"/>
    </row>
    <row r="154" spans="1:8" ht="15">
      <c r="A154" s="169"/>
      <c r="B154" s="91" t="s">
        <v>244</v>
      </c>
      <c r="C154" s="92" t="s">
        <v>391</v>
      </c>
      <c r="D154" s="92">
        <v>610</v>
      </c>
      <c r="E154" s="103">
        <v>1376.2</v>
      </c>
      <c r="F154" s="132">
        <v>895.3</v>
      </c>
      <c r="G154" s="136">
        <f t="shared" si="17"/>
        <v>65.05595116988809</v>
      </c>
      <c r="H154" s="119"/>
    </row>
    <row r="155" spans="1:8" s="59" customFormat="1" ht="42.75">
      <c r="A155" s="166"/>
      <c r="B155" s="254" t="s">
        <v>675</v>
      </c>
      <c r="C155" s="255" t="s">
        <v>687</v>
      </c>
      <c r="D155" s="89"/>
      <c r="E155" s="163">
        <f>E156</f>
        <v>9927.3</v>
      </c>
      <c r="F155" s="163">
        <f>F156</f>
        <v>0</v>
      </c>
      <c r="G155" s="136">
        <f t="shared" si="17"/>
        <v>0</v>
      </c>
      <c r="H155" s="172"/>
    </row>
    <row r="156" spans="1:8" ht="30">
      <c r="A156" s="169"/>
      <c r="B156" s="252" t="s">
        <v>676</v>
      </c>
      <c r="C156" s="246" t="s">
        <v>688</v>
      </c>
      <c r="D156" s="92"/>
      <c r="E156" s="103">
        <f>E157+E161</f>
        <v>9927.3</v>
      </c>
      <c r="F156" s="103">
        <f>F157+F161</f>
        <v>0</v>
      </c>
      <c r="G156" s="136">
        <f t="shared" si="17"/>
        <v>0</v>
      </c>
      <c r="H156" s="119"/>
    </row>
    <row r="157" spans="1:8" ht="75">
      <c r="A157" s="169"/>
      <c r="B157" s="253" t="s">
        <v>677</v>
      </c>
      <c r="C157" s="246" t="s">
        <v>689</v>
      </c>
      <c r="D157" s="92"/>
      <c r="E157" s="103">
        <f aca="true" t="shared" si="18" ref="E157:F159">E158</f>
        <v>2700</v>
      </c>
      <c r="F157" s="103">
        <f t="shared" si="18"/>
        <v>0</v>
      </c>
      <c r="G157" s="136">
        <f t="shared" si="17"/>
        <v>0</v>
      </c>
      <c r="H157" s="119"/>
    </row>
    <row r="158" spans="1:8" ht="30">
      <c r="A158" s="169"/>
      <c r="B158" s="252" t="s">
        <v>678</v>
      </c>
      <c r="C158" s="246" t="s">
        <v>689</v>
      </c>
      <c r="D158" s="92"/>
      <c r="E158" s="103">
        <f t="shared" si="18"/>
        <v>2700</v>
      </c>
      <c r="F158" s="103">
        <f t="shared" si="18"/>
        <v>0</v>
      </c>
      <c r="G158" s="136">
        <f t="shared" si="17"/>
        <v>0</v>
      </c>
      <c r="H158" s="119"/>
    </row>
    <row r="159" spans="1:8" ht="15">
      <c r="A159" s="169"/>
      <c r="B159" s="252" t="s">
        <v>244</v>
      </c>
      <c r="C159" s="246" t="s">
        <v>689</v>
      </c>
      <c r="D159" s="92">
        <v>610</v>
      </c>
      <c r="E159" s="103">
        <f t="shared" si="18"/>
        <v>2700</v>
      </c>
      <c r="F159" s="103">
        <f t="shared" si="18"/>
        <v>0</v>
      </c>
      <c r="G159" s="136">
        <f t="shared" si="17"/>
        <v>0</v>
      </c>
      <c r="H159" s="119"/>
    </row>
    <row r="160" spans="1:8" ht="15">
      <c r="A160" s="169"/>
      <c r="B160" s="252" t="s">
        <v>679</v>
      </c>
      <c r="C160" s="246" t="s">
        <v>689</v>
      </c>
      <c r="D160" s="92"/>
      <c r="E160" s="103">
        <v>2700</v>
      </c>
      <c r="F160" s="132">
        <v>0</v>
      </c>
      <c r="G160" s="136">
        <f t="shared" si="17"/>
        <v>0</v>
      </c>
      <c r="H160" s="119"/>
    </row>
    <row r="161" spans="1:8" ht="75">
      <c r="A161" s="169"/>
      <c r="B161" s="252" t="s">
        <v>677</v>
      </c>
      <c r="C161" s="246" t="s">
        <v>692</v>
      </c>
      <c r="D161" s="92"/>
      <c r="E161" s="103">
        <f aca="true" t="shared" si="19" ref="E161:F163">E162</f>
        <v>7227.3</v>
      </c>
      <c r="F161" s="103">
        <f t="shared" si="19"/>
        <v>0</v>
      </c>
      <c r="G161" s="136">
        <f t="shared" si="17"/>
        <v>0</v>
      </c>
      <c r="H161" s="119"/>
    </row>
    <row r="162" spans="1:8" ht="30">
      <c r="A162" s="169"/>
      <c r="B162" s="252" t="s">
        <v>678</v>
      </c>
      <c r="C162" s="246" t="s">
        <v>692</v>
      </c>
      <c r="D162" s="92"/>
      <c r="E162" s="103">
        <f t="shared" si="19"/>
        <v>7227.3</v>
      </c>
      <c r="F162" s="103">
        <f t="shared" si="19"/>
        <v>0</v>
      </c>
      <c r="G162" s="136">
        <f t="shared" si="17"/>
        <v>0</v>
      </c>
      <c r="H162" s="119"/>
    </row>
    <row r="163" spans="1:8" ht="15">
      <c r="A163" s="169"/>
      <c r="B163" s="252" t="s">
        <v>244</v>
      </c>
      <c r="C163" s="246" t="s">
        <v>690</v>
      </c>
      <c r="D163" s="92">
        <v>610</v>
      </c>
      <c r="E163" s="103">
        <f t="shared" si="19"/>
        <v>7227.3</v>
      </c>
      <c r="F163" s="103">
        <f t="shared" si="19"/>
        <v>0</v>
      </c>
      <c r="G163" s="136">
        <f t="shared" si="17"/>
        <v>0</v>
      </c>
      <c r="H163" s="119"/>
    </row>
    <row r="164" spans="1:8" ht="15">
      <c r="A164" s="169"/>
      <c r="B164" s="252" t="s">
        <v>679</v>
      </c>
      <c r="C164" s="246" t="s">
        <v>691</v>
      </c>
      <c r="D164" s="92"/>
      <c r="E164" s="103">
        <v>7227.3</v>
      </c>
      <c r="F164" s="132">
        <v>0</v>
      </c>
      <c r="G164" s="136">
        <f t="shared" si="17"/>
        <v>0</v>
      </c>
      <c r="H164" s="119"/>
    </row>
    <row r="165" spans="1:8" ht="78" customHeight="1">
      <c r="A165" s="166" t="s">
        <v>450</v>
      </c>
      <c r="B165" s="88" t="s">
        <v>254</v>
      </c>
      <c r="C165" s="161" t="s">
        <v>443</v>
      </c>
      <c r="D165" s="92"/>
      <c r="E165" s="163">
        <f aca="true" t="shared" si="20" ref="E165:F167">E166</f>
        <v>11.5</v>
      </c>
      <c r="F165" s="136">
        <f t="shared" si="20"/>
        <v>0</v>
      </c>
      <c r="G165" s="136">
        <f t="shared" si="17"/>
        <v>0</v>
      </c>
      <c r="H165" s="119"/>
    </row>
    <row r="166" spans="1:8" ht="15">
      <c r="A166" s="169"/>
      <c r="B166" s="91" t="s">
        <v>256</v>
      </c>
      <c r="C166" s="92" t="s">
        <v>444</v>
      </c>
      <c r="D166" s="92"/>
      <c r="E166" s="103">
        <f t="shared" si="20"/>
        <v>11.5</v>
      </c>
      <c r="F166" s="132">
        <f t="shared" si="20"/>
        <v>0</v>
      </c>
      <c r="G166" s="136">
        <f t="shared" si="17"/>
        <v>0</v>
      </c>
      <c r="H166" s="119"/>
    </row>
    <row r="167" spans="1:8" ht="15">
      <c r="A167" s="169"/>
      <c r="B167" s="91" t="s">
        <v>231</v>
      </c>
      <c r="C167" s="92" t="s">
        <v>445</v>
      </c>
      <c r="D167" s="92"/>
      <c r="E167" s="103">
        <f t="shared" si="20"/>
        <v>11.5</v>
      </c>
      <c r="F167" s="132">
        <f t="shared" si="20"/>
        <v>0</v>
      </c>
      <c r="G167" s="136">
        <f t="shared" si="17"/>
        <v>0</v>
      </c>
      <c r="H167" s="119"/>
    </row>
    <row r="168" spans="1:8" ht="30">
      <c r="A168" s="169"/>
      <c r="B168" s="91" t="s">
        <v>138</v>
      </c>
      <c r="C168" s="92" t="s">
        <v>445</v>
      </c>
      <c r="D168" s="92">
        <v>240</v>
      </c>
      <c r="E168" s="103">
        <v>11.5</v>
      </c>
      <c r="F168" s="132">
        <v>0</v>
      </c>
      <c r="G168" s="136">
        <f t="shared" si="17"/>
        <v>0</v>
      </c>
      <c r="H168" s="119"/>
    </row>
    <row r="169" spans="1:8" ht="222.75" customHeight="1">
      <c r="A169" s="166" t="s">
        <v>454</v>
      </c>
      <c r="B169" s="88" t="s">
        <v>228</v>
      </c>
      <c r="C169" s="161" t="s">
        <v>392</v>
      </c>
      <c r="D169" s="92"/>
      <c r="E169" s="163">
        <f>E170+E174</f>
        <v>1038.4</v>
      </c>
      <c r="F169" s="136">
        <f>F170+F174</f>
        <v>1005.12238</v>
      </c>
      <c r="G169" s="136">
        <f t="shared" si="17"/>
        <v>96.79529853620956</v>
      </c>
      <c r="H169" s="119"/>
    </row>
    <row r="170" spans="1:8" ht="15">
      <c r="A170" s="169"/>
      <c r="B170" s="91" t="s">
        <v>229</v>
      </c>
      <c r="C170" s="92" t="s">
        <v>447</v>
      </c>
      <c r="D170" s="92"/>
      <c r="E170" s="103">
        <f aca="true" t="shared" si="21" ref="E170:F172">E171</f>
        <v>0</v>
      </c>
      <c r="F170" s="132">
        <f t="shared" si="21"/>
        <v>0</v>
      </c>
      <c r="G170" s="136" t="e">
        <f t="shared" si="17"/>
        <v>#DIV/0!</v>
      </c>
      <c r="H170" s="119"/>
    </row>
    <row r="171" spans="1:8" ht="15">
      <c r="A171" s="169"/>
      <c r="B171" s="91" t="s">
        <v>230</v>
      </c>
      <c r="C171" s="92" t="s">
        <v>448</v>
      </c>
      <c r="D171" s="92"/>
      <c r="E171" s="103">
        <f t="shared" si="21"/>
        <v>0</v>
      </c>
      <c r="F171" s="132">
        <f t="shared" si="21"/>
        <v>0</v>
      </c>
      <c r="G171" s="136" t="e">
        <f t="shared" si="17"/>
        <v>#DIV/0!</v>
      </c>
      <c r="H171" s="119"/>
    </row>
    <row r="172" spans="1:8" ht="15">
      <c r="A172" s="169"/>
      <c r="B172" s="91" t="s">
        <v>231</v>
      </c>
      <c r="C172" s="92" t="s">
        <v>449</v>
      </c>
      <c r="D172" s="92"/>
      <c r="E172" s="103">
        <f t="shared" si="21"/>
        <v>0</v>
      </c>
      <c r="F172" s="132">
        <f t="shared" si="21"/>
        <v>0</v>
      </c>
      <c r="G172" s="136" t="e">
        <f t="shared" si="17"/>
        <v>#DIV/0!</v>
      </c>
      <c r="H172" s="119"/>
    </row>
    <row r="173" spans="1:8" ht="30.75" customHeight="1">
      <c r="A173" s="104"/>
      <c r="B173" s="70" t="s">
        <v>138</v>
      </c>
      <c r="C173" s="92" t="s">
        <v>449</v>
      </c>
      <c r="D173" s="92">
        <v>240</v>
      </c>
      <c r="E173" s="103"/>
      <c r="F173" s="160"/>
      <c r="G173" s="136" t="e">
        <f t="shared" si="17"/>
        <v>#DIV/0!</v>
      </c>
      <c r="H173" s="119"/>
    </row>
    <row r="174" spans="1:8" ht="15" customHeight="1">
      <c r="A174" s="169"/>
      <c r="B174" s="91" t="s">
        <v>232</v>
      </c>
      <c r="C174" s="92" t="s">
        <v>393</v>
      </c>
      <c r="D174" s="92"/>
      <c r="E174" s="103">
        <f aca="true" t="shared" si="22" ref="E174:F176">E175</f>
        <v>1038.4</v>
      </c>
      <c r="F174" s="132">
        <f t="shared" si="22"/>
        <v>1005.12238</v>
      </c>
      <c r="G174" s="136">
        <f t="shared" si="17"/>
        <v>96.79529853620956</v>
      </c>
      <c r="H174" s="119"/>
    </row>
    <row r="175" spans="1:8" ht="15" customHeight="1">
      <c r="A175" s="169"/>
      <c r="B175" s="91" t="s">
        <v>231</v>
      </c>
      <c r="C175" s="92" t="s">
        <v>394</v>
      </c>
      <c r="D175" s="92"/>
      <c r="E175" s="103">
        <f t="shared" si="22"/>
        <v>1038.4</v>
      </c>
      <c r="F175" s="132">
        <f t="shared" si="22"/>
        <v>1005.12238</v>
      </c>
      <c r="G175" s="136">
        <f t="shared" si="17"/>
        <v>96.79529853620956</v>
      </c>
      <c r="H175" s="119"/>
    </row>
    <row r="176" spans="1:8" ht="15" customHeight="1">
      <c r="A176" s="169"/>
      <c r="B176" s="91" t="s">
        <v>231</v>
      </c>
      <c r="C176" s="92" t="s">
        <v>394</v>
      </c>
      <c r="D176" s="92"/>
      <c r="E176" s="103">
        <f t="shared" si="22"/>
        <v>1038.4</v>
      </c>
      <c r="F176" s="132">
        <f t="shared" si="22"/>
        <v>1005.12238</v>
      </c>
      <c r="G176" s="136">
        <f t="shared" si="17"/>
        <v>96.79529853620956</v>
      </c>
      <c r="H176" s="119"/>
    </row>
    <row r="177" spans="1:8" ht="15" customHeight="1">
      <c r="A177" s="169"/>
      <c r="B177" s="91" t="s">
        <v>138</v>
      </c>
      <c r="C177" s="92" t="s">
        <v>613</v>
      </c>
      <c r="D177" s="92">
        <v>240</v>
      </c>
      <c r="E177" s="103">
        <v>1038.4</v>
      </c>
      <c r="F177" s="160">
        <v>1005.12238</v>
      </c>
      <c r="G177" s="136">
        <f t="shared" si="17"/>
        <v>96.79529853620956</v>
      </c>
      <c r="H177" s="119"/>
    </row>
    <row r="178" spans="1:8" s="59" customFormat="1" ht="46.5" customHeight="1">
      <c r="A178" s="166"/>
      <c r="B178" s="251" t="s">
        <v>213</v>
      </c>
      <c r="C178" s="89" t="s">
        <v>451</v>
      </c>
      <c r="D178" s="89"/>
      <c r="E178" s="134">
        <f aca="true" t="shared" si="23" ref="E178:F183">E179</f>
        <v>2.3</v>
      </c>
      <c r="F178" s="134">
        <f t="shared" si="23"/>
        <v>0</v>
      </c>
      <c r="G178" s="136">
        <f t="shared" si="17"/>
        <v>0</v>
      </c>
      <c r="H178" s="172"/>
    </row>
    <row r="179" spans="1:8" ht="27" customHeight="1">
      <c r="A179" s="169"/>
      <c r="B179" s="247" t="s">
        <v>215</v>
      </c>
      <c r="C179" s="92" t="s">
        <v>452</v>
      </c>
      <c r="D179" s="92"/>
      <c r="E179" s="83">
        <f t="shared" si="23"/>
        <v>2.3</v>
      </c>
      <c r="F179" s="83">
        <f t="shared" si="23"/>
        <v>0</v>
      </c>
      <c r="G179" s="136">
        <f t="shared" si="17"/>
        <v>0</v>
      </c>
      <c r="H179" s="119"/>
    </row>
    <row r="180" spans="1:8" ht="59.25" customHeight="1">
      <c r="A180" s="169"/>
      <c r="B180" s="247" t="s">
        <v>686</v>
      </c>
      <c r="C180" s="92" t="s">
        <v>453</v>
      </c>
      <c r="D180" s="92"/>
      <c r="E180" s="83">
        <f t="shared" si="23"/>
        <v>2.3</v>
      </c>
      <c r="F180" s="83">
        <f t="shared" si="23"/>
        <v>0</v>
      </c>
      <c r="G180" s="136">
        <f t="shared" si="17"/>
        <v>0</v>
      </c>
      <c r="H180" s="119"/>
    </row>
    <row r="181" spans="1:8" ht="27" customHeight="1">
      <c r="A181" s="169"/>
      <c r="B181" s="247" t="s">
        <v>172</v>
      </c>
      <c r="C181" s="92" t="s">
        <v>453</v>
      </c>
      <c r="D181" s="92"/>
      <c r="E181" s="83">
        <f t="shared" si="23"/>
        <v>2.3</v>
      </c>
      <c r="F181" s="83">
        <f t="shared" si="23"/>
        <v>0</v>
      </c>
      <c r="G181" s="136">
        <f t="shared" si="17"/>
        <v>0</v>
      </c>
      <c r="H181" s="119"/>
    </row>
    <row r="182" spans="1:8" ht="27" customHeight="1">
      <c r="A182" s="169"/>
      <c r="B182" s="247" t="s">
        <v>542</v>
      </c>
      <c r="C182" s="92" t="s">
        <v>453</v>
      </c>
      <c r="D182" s="92"/>
      <c r="E182" s="83">
        <f t="shared" si="23"/>
        <v>2.3</v>
      </c>
      <c r="F182" s="83">
        <f t="shared" si="23"/>
        <v>0</v>
      </c>
      <c r="G182" s="136">
        <f t="shared" si="17"/>
        <v>0</v>
      </c>
      <c r="H182" s="119"/>
    </row>
    <row r="183" spans="1:8" ht="27" customHeight="1">
      <c r="A183" s="169"/>
      <c r="B183" s="247" t="s">
        <v>328</v>
      </c>
      <c r="C183" s="92" t="s">
        <v>453</v>
      </c>
      <c r="D183" s="100">
        <v>240</v>
      </c>
      <c r="E183" s="98">
        <f t="shared" si="23"/>
        <v>2.3</v>
      </c>
      <c r="F183" s="98">
        <f t="shared" si="23"/>
        <v>0</v>
      </c>
      <c r="G183" s="136">
        <f t="shared" si="17"/>
        <v>0</v>
      </c>
      <c r="H183" s="119"/>
    </row>
    <row r="184" spans="1:8" ht="71.25" customHeight="1">
      <c r="A184" s="169"/>
      <c r="B184" s="247" t="s">
        <v>401</v>
      </c>
      <c r="C184" s="92" t="s">
        <v>453</v>
      </c>
      <c r="D184" s="92"/>
      <c r="E184" s="83">
        <v>2.3</v>
      </c>
      <c r="F184" s="160">
        <v>0</v>
      </c>
      <c r="G184" s="136"/>
      <c r="H184" s="119"/>
    </row>
    <row r="185" spans="1:8" s="59" customFormat="1" ht="15" customHeight="1" hidden="1">
      <c r="A185" s="166"/>
      <c r="B185" s="249" t="s">
        <v>184</v>
      </c>
      <c r="C185" s="73" t="s">
        <v>564</v>
      </c>
      <c r="D185" s="122"/>
      <c r="E185" s="250">
        <f>E186+E192</f>
        <v>0</v>
      </c>
      <c r="F185" s="250">
        <f>F186+F192</f>
        <v>0</v>
      </c>
      <c r="G185" s="136" t="e">
        <f t="shared" si="17"/>
        <v>#DIV/0!</v>
      </c>
      <c r="H185" s="172"/>
    </row>
    <row r="186" spans="1:8" ht="15" customHeight="1" hidden="1">
      <c r="A186" s="169"/>
      <c r="B186" s="128" t="s">
        <v>561</v>
      </c>
      <c r="C186" s="152" t="s">
        <v>570</v>
      </c>
      <c r="D186" s="248"/>
      <c r="E186" s="140">
        <f aca="true" t="shared" si="24" ref="E186:F190">E187</f>
        <v>0</v>
      </c>
      <c r="F186" s="140">
        <f t="shared" si="24"/>
        <v>0</v>
      </c>
      <c r="G186" s="136" t="e">
        <f t="shared" si="17"/>
        <v>#DIV/0!</v>
      </c>
      <c r="H186" s="119"/>
    </row>
    <row r="187" spans="1:8" ht="15" customHeight="1" hidden="1">
      <c r="A187" s="169"/>
      <c r="B187" s="128" t="s">
        <v>738</v>
      </c>
      <c r="C187" s="152" t="s">
        <v>570</v>
      </c>
      <c r="D187" s="123"/>
      <c r="E187" s="140">
        <f t="shared" si="24"/>
        <v>0</v>
      </c>
      <c r="F187" s="140">
        <f t="shared" si="24"/>
        <v>0</v>
      </c>
      <c r="G187" s="136" t="e">
        <f t="shared" si="17"/>
        <v>#DIV/0!</v>
      </c>
      <c r="H187" s="119"/>
    </row>
    <row r="188" spans="1:8" ht="15" customHeight="1" hidden="1">
      <c r="A188" s="169"/>
      <c r="B188" s="128" t="s">
        <v>562</v>
      </c>
      <c r="C188" s="152" t="s">
        <v>569</v>
      </c>
      <c r="D188" s="123"/>
      <c r="E188" s="140">
        <f t="shared" si="24"/>
        <v>0</v>
      </c>
      <c r="F188" s="140">
        <f t="shared" si="24"/>
        <v>0</v>
      </c>
      <c r="G188" s="136" t="e">
        <f t="shared" si="17"/>
        <v>#DIV/0!</v>
      </c>
      <c r="H188" s="119"/>
    </row>
    <row r="189" spans="1:8" ht="15" customHeight="1" hidden="1">
      <c r="A189" s="169"/>
      <c r="B189" s="128" t="s">
        <v>542</v>
      </c>
      <c r="C189" s="152" t="s">
        <v>568</v>
      </c>
      <c r="D189" s="123"/>
      <c r="E189" s="140">
        <f t="shared" si="24"/>
        <v>0</v>
      </c>
      <c r="F189" s="140">
        <f t="shared" si="24"/>
        <v>0</v>
      </c>
      <c r="G189" s="136" t="e">
        <f t="shared" si="17"/>
        <v>#DIV/0!</v>
      </c>
      <c r="H189" s="119"/>
    </row>
    <row r="190" spans="1:8" ht="15" customHeight="1" hidden="1">
      <c r="A190" s="169"/>
      <c r="B190" s="128" t="s">
        <v>328</v>
      </c>
      <c r="C190" s="152" t="s">
        <v>568</v>
      </c>
      <c r="D190" s="123"/>
      <c r="E190" s="140">
        <f t="shared" si="24"/>
        <v>0</v>
      </c>
      <c r="F190" s="140">
        <f t="shared" si="24"/>
        <v>0</v>
      </c>
      <c r="G190" s="136" t="e">
        <f t="shared" si="17"/>
        <v>#DIV/0!</v>
      </c>
      <c r="H190" s="119"/>
    </row>
    <row r="191" spans="1:8" ht="15" customHeight="1" hidden="1">
      <c r="A191" s="169"/>
      <c r="B191" s="128" t="s">
        <v>401</v>
      </c>
      <c r="C191" s="152" t="s">
        <v>568</v>
      </c>
      <c r="D191" s="123">
        <v>240</v>
      </c>
      <c r="E191" s="140"/>
      <c r="F191" s="140"/>
      <c r="G191" s="136" t="e">
        <f t="shared" si="17"/>
        <v>#DIV/0!</v>
      </c>
      <c r="H191" s="119"/>
    </row>
    <row r="192" spans="1:8" ht="15" customHeight="1" hidden="1">
      <c r="A192" s="169"/>
      <c r="B192" s="128" t="s">
        <v>563</v>
      </c>
      <c r="C192" s="152" t="s">
        <v>567</v>
      </c>
      <c r="D192" s="123"/>
      <c r="E192" s="140">
        <f aca="true" t="shared" si="25" ref="E192:F195">E193</f>
        <v>0</v>
      </c>
      <c r="F192" s="140">
        <f t="shared" si="25"/>
        <v>0</v>
      </c>
      <c r="G192" s="136" t="e">
        <f t="shared" si="17"/>
        <v>#DIV/0!</v>
      </c>
      <c r="H192" s="119"/>
    </row>
    <row r="193" spans="1:8" ht="17.25" customHeight="1" hidden="1">
      <c r="A193" s="169"/>
      <c r="B193" s="128" t="s">
        <v>225</v>
      </c>
      <c r="C193" s="152" t="s">
        <v>566</v>
      </c>
      <c r="D193" s="123"/>
      <c r="E193" s="140">
        <f t="shared" si="25"/>
        <v>0</v>
      </c>
      <c r="F193" s="140">
        <f t="shared" si="25"/>
        <v>0</v>
      </c>
      <c r="G193" s="136" t="e">
        <f t="shared" si="17"/>
        <v>#DIV/0!</v>
      </c>
      <c r="H193" s="119"/>
    </row>
    <row r="194" spans="1:8" ht="15.75" customHeight="1" hidden="1">
      <c r="A194" s="169"/>
      <c r="B194" s="128" t="s">
        <v>542</v>
      </c>
      <c r="C194" s="152" t="s">
        <v>566</v>
      </c>
      <c r="D194" s="123"/>
      <c r="E194" s="140">
        <f t="shared" si="25"/>
        <v>0</v>
      </c>
      <c r="F194" s="140">
        <f t="shared" si="25"/>
        <v>0</v>
      </c>
      <c r="G194" s="136" t="e">
        <f t="shared" si="17"/>
        <v>#DIV/0!</v>
      </c>
      <c r="H194" s="119"/>
    </row>
    <row r="195" spans="1:8" ht="15" customHeight="1" hidden="1">
      <c r="A195" s="169"/>
      <c r="B195" s="128" t="s">
        <v>328</v>
      </c>
      <c r="C195" s="152" t="s">
        <v>565</v>
      </c>
      <c r="D195" s="123"/>
      <c r="E195" s="140">
        <f t="shared" si="25"/>
        <v>0</v>
      </c>
      <c r="F195" s="140">
        <f t="shared" si="25"/>
        <v>0</v>
      </c>
      <c r="G195" s="136" t="e">
        <f t="shared" si="17"/>
        <v>#DIV/0!</v>
      </c>
      <c r="H195" s="119"/>
    </row>
    <row r="196" spans="1:8" ht="17.25" customHeight="1" hidden="1">
      <c r="A196" s="169"/>
      <c r="B196" s="128" t="s">
        <v>401</v>
      </c>
      <c r="C196" s="152" t="s">
        <v>565</v>
      </c>
      <c r="D196" s="123">
        <v>240</v>
      </c>
      <c r="E196" s="140"/>
      <c r="F196" s="217"/>
      <c r="G196" s="136" t="e">
        <f t="shared" si="17"/>
        <v>#DIV/0!</v>
      </c>
      <c r="H196" s="119"/>
    </row>
    <row r="197" spans="1:8" ht="44.25" customHeight="1">
      <c r="A197" s="166" t="s">
        <v>460</v>
      </c>
      <c r="B197" s="88" t="s">
        <v>213</v>
      </c>
      <c r="C197" s="152" t="s">
        <v>571</v>
      </c>
      <c r="D197" s="92"/>
      <c r="E197" s="218">
        <f aca="true" t="shared" si="26" ref="E197:F200">E198</f>
        <v>1</v>
      </c>
      <c r="F197" s="219">
        <f t="shared" si="26"/>
        <v>0</v>
      </c>
      <c r="G197" s="136">
        <f t="shared" si="17"/>
        <v>0</v>
      </c>
      <c r="H197" s="119"/>
    </row>
    <row r="198" spans="1:8" ht="15" customHeight="1">
      <c r="A198" s="169"/>
      <c r="B198" s="91" t="s">
        <v>215</v>
      </c>
      <c r="C198" s="92" t="s">
        <v>451</v>
      </c>
      <c r="D198" s="92"/>
      <c r="E198" s="220">
        <f t="shared" si="26"/>
        <v>1</v>
      </c>
      <c r="F198" s="221">
        <f t="shared" si="26"/>
        <v>0</v>
      </c>
      <c r="G198" s="136">
        <f t="shared" si="17"/>
        <v>0</v>
      </c>
      <c r="H198" s="119"/>
    </row>
    <row r="199" spans="1:8" ht="51" customHeight="1">
      <c r="A199" s="169"/>
      <c r="B199" s="91" t="s">
        <v>728</v>
      </c>
      <c r="C199" s="92" t="s">
        <v>452</v>
      </c>
      <c r="D199" s="92"/>
      <c r="E199" s="220">
        <f t="shared" si="26"/>
        <v>1</v>
      </c>
      <c r="F199" s="221">
        <f t="shared" si="26"/>
        <v>0</v>
      </c>
      <c r="G199" s="136">
        <f t="shared" si="17"/>
        <v>0</v>
      </c>
      <c r="H199" s="119"/>
    </row>
    <row r="200" spans="1:8" ht="15" customHeight="1">
      <c r="A200" s="169"/>
      <c r="B200" s="91" t="s">
        <v>172</v>
      </c>
      <c r="C200" s="92" t="s">
        <v>453</v>
      </c>
      <c r="D200" s="92"/>
      <c r="E200" s="220">
        <f t="shared" si="26"/>
        <v>1</v>
      </c>
      <c r="F200" s="221">
        <f t="shared" si="26"/>
        <v>0</v>
      </c>
      <c r="G200" s="136">
        <f t="shared" si="17"/>
        <v>0</v>
      </c>
      <c r="H200" s="119"/>
    </row>
    <row r="201" spans="1:8" ht="33" customHeight="1">
      <c r="A201" s="106"/>
      <c r="B201" s="105" t="s">
        <v>138</v>
      </c>
      <c r="C201" s="100" t="s">
        <v>453</v>
      </c>
      <c r="D201" s="100">
        <v>240</v>
      </c>
      <c r="E201" s="222">
        <v>1</v>
      </c>
      <c r="F201" s="221">
        <v>0</v>
      </c>
      <c r="G201" s="136">
        <f t="shared" si="17"/>
        <v>0</v>
      </c>
      <c r="H201" s="119"/>
    </row>
    <row r="202" spans="1:8" ht="60.75" customHeight="1">
      <c r="A202" s="171" t="s">
        <v>475</v>
      </c>
      <c r="B202" s="107" t="s">
        <v>191</v>
      </c>
      <c r="C202" s="89" t="s">
        <v>455</v>
      </c>
      <c r="D202" s="171"/>
      <c r="E202" s="223">
        <f aca="true" t="shared" si="27" ref="E202:F205">E203</f>
        <v>0</v>
      </c>
      <c r="F202" s="219">
        <f t="shared" si="27"/>
        <v>0</v>
      </c>
      <c r="G202" s="136" t="e">
        <f t="shared" si="17"/>
        <v>#DIV/0!</v>
      </c>
      <c r="H202" s="119"/>
    </row>
    <row r="203" spans="1:8" ht="65.25" customHeight="1">
      <c r="A203" s="171"/>
      <c r="B203" s="70" t="s">
        <v>736</v>
      </c>
      <c r="C203" s="92" t="s">
        <v>456</v>
      </c>
      <c r="D203" s="104"/>
      <c r="E203" s="224">
        <f t="shared" si="27"/>
        <v>0</v>
      </c>
      <c r="F203" s="221">
        <f t="shared" si="27"/>
        <v>0</v>
      </c>
      <c r="G203" s="136" t="e">
        <f t="shared" si="17"/>
        <v>#DIV/0!</v>
      </c>
      <c r="H203" s="119"/>
    </row>
    <row r="204" spans="1:8" ht="22.5" customHeight="1">
      <c r="A204" s="171"/>
      <c r="B204" s="91" t="s">
        <v>192</v>
      </c>
      <c r="C204" s="92" t="s">
        <v>457</v>
      </c>
      <c r="D204" s="92"/>
      <c r="E204" s="224">
        <f t="shared" si="27"/>
        <v>0</v>
      </c>
      <c r="F204" s="221">
        <f t="shared" si="27"/>
        <v>0</v>
      </c>
      <c r="G204" s="136" t="e">
        <f t="shared" si="17"/>
        <v>#DIV/0!</v>
      </c>
      <c r="H204" s="119"/>
    </row>
    <row r="205" spans="1:8" ht="28.5" customHeight="1">
      <c r="A205" s="104"/>
      <c r="B205" s="91" t="s">
        <v>172</v>
      </c>
      <c r="C205" s="92" t="s">
        <v>458</v>
      </c>
      <c r="D205" s="92"/>
      <c r="E205" s="224">
        <f t="shared" si="27"/>
        <v>0</v>
      </c>
      <c r="F205" s="221">
        <f t="shared" si="27"/>
        <v>0</v>
      </c>
      <c r="G205" s="136" t="e">
        <f t="shared" si="17"/>
        <v>#DIV/0!</v>
      </c>
      <c r="H205" s="119"/>
    </row>
    <row r="206" spans="1:8" ht="31.5" customHeight="1">
      <c r="A206" s="106"/>
      <c r="B206" s="70" t="s">
        <v>138</v>
      </c>
      <c r="C206" s="100" t="s">
        <v>458</v>
      </c>
      <c r="D206" s="100">
        <v>240</v>
      </c>
      <c r="E206" s="224"/>
      <c r="F206" s="221">
        <v>0</v>
      </c>
      <c r="G206" s="136" t="e">
        <f t="shared" si="17"/>
        <v>#DIV/0!</v>
      </c>
      <c r="H206" s="119"/>
    </row>
    <row r="207" spans="1:8" ht="22.5" customHeight="1">
      <c r="A207" s="166" t="s">
        <v>475</v>
      </c>
      <c r="B207" s="88" t="s">
        <v>184</v>
      </c>
      <c r="C207" s="89" t="s">
        <v>395</v>
      </c>
      <c r="D207" s="89"/>
      <c r="E207" s="218">
        <f>E208+E218+E225+E230</f>
        <v>706.4</v>
      </c>
      <c r="F207" s="218">
        <f>F208+F218+F227+F230</f>
        <v>427.48494</v>
      </c>
      <c r="G207" s="136">
        <f t="shared" si="17"/>
        <v>60.51598810872028</v>
      </c>
      <c r="H207" s="119"/>
    </row>
    <row r="208" spans="1:8" ht="53.25" customHeight="1">
      <c r="A208" s="166"/>
      <c r="B208" s="128" t="s">
        <v>683</v>
      </c>
      <c r="C208" s="152" t="s">
        <v>560</v>
      </c>
      <c r="D208" s="122"/>
      <c r="E208" s="225">
        <f aca="true" t="shared" si="28" ref="E208:F213">E209</f>
        <v>585.4</v>
      </c>
      <c r="F208" s="225">
        <f t="shared" si="28"/>
        <v>427.48494</v>
      </c>
      <c r="G208" s="136">
        <f t="shared" si="17"/>
        <v>73.02441749231295</v>
      </c>
      <c r="H208" s="119"/>
    </row>
    <row r="209" spans="1:8" ht="22.5" customHeight="1">
      <c r="A209" s="166"/>
      <c r="B209" s="128" t="s">
        <v>172</v>
      </c>
      <c r="C209" s="152" t="s">
        <v>559</v>
      </c>
      <c r="D209" s="122"/>
      <c r="E209" s="225">
        <f t="shared" si="28"/>
        <v>585.4</v>
      </c>
      <c r="F209" s="225">
        <f t="shared" si="28"/>
        <v>427.48494</v>
      </c>
      <c r="G209" s="136">
        <f t="shared" si="17"/>
        <v>73.02441749231295</v>
      </c>
      <c r="H209" s="119"/>
    </row>
    <row r="210" spans="1:8" ht="36.75" customHeight="1">
      <c r="A210" s="166"/>
      <c r="B210" s="128" t="s">
        <v>542</v>
      </c>
      <c r="C210" s="152" t="s">
        <v>558</v>
      </c>
      <c r="D210" s="123"/>
      <c r="E210" s="225">
        <f t="shared" si="28"/>
        <v>585.4</v>
      </c>
      <c r="F210" s="225">
        <f t="shared" si="28"/>
        <v>427.48494</v>
      </c>
      <c r="G210" s="136">
        <f t="shared" si="17"/>
        <v>73.02441749231295</v>
      </c>
      <c r="H210" s="119"/>
    </row>
    <row r="211" spans="1:8" ht="36" customHeight="1">
      <c r="A211" s="166"/>
      <c r="B211" s="128" t="s">
        <v>328</v>
      </c>
      <c r="C211" s="152" t="s">
        <v>558</v>
      </c>
      <c r="D211" s="123"/>
      <c r="E211" s="225">
        <f t="shared" si="28"/>
        <v>585.4</v>
      </c>
      <c r="F211" s="225">
        <f t="shared" si="28"/>
        <v>427.48494</v>
      </c>
      <c r="G211" s="136">
        <f t="shared" si="17"/>
        <v>73.02441749231295</v>
      </c>
      <c r="H211" s="119"/>
    </row>
    <row r="212" spans="1:8" ht="22.5" customHeight="1">
      <c r="A212" s="166"/>
      <c r="B212" s="128" t="s">
        <v>401</v>
      </c>
      <c r="C212" s="152" t="s">
        <v>557</v>
      </c>
      <c r="D212" s="123">
        <v>240</v>
      </c>
      <c r="E212" s="225">
        <f t="shared" si="28"/>
        <v>585.4</v>
      </c>
      <c r="F212" s="225">
        <f t="shared" si="28"/>
        <v>427.48494</v>
      </c>
      <c r="G212" s="136">
        <f t="shared" si="17"/>
        <v>73.02441749231295</v>
      </c>
      <c r="H212" s="119"/>
    </row>
    <row r="213" spans="1:8" ht="22.5" customHeight="1">
      <c r="A213" s="169"/>
      <c r="B213" s="91" t="s">
        <v>402</v>
      </c>
      <c r="C213" s="92" t="s">
        <v>592</v>
      </c>
      <c r="D213" s="92"/>
      <c r="E213" s="226">
        <f t="shared" si="28"/>
        <v>585.4</v>
      </c>
      <c r="F213" s="221">
        <f t="shared" si="28"/>
        <v>427.48494</v>
      </c>
      <c r="G213" s="136">
        <f t="shared" si="17"/>
        <v>73.02441749231295</v>
      </c>
      <c r="H213" s="119"/>
    </row>
    <row r="214" spans="1:8" ht="39" customHeight="1">
      <c r="A214" s="169"/>
      <c r="B214" s="91" t="s">
        <v>105</v>
      </c>
      <c r="C214" s="92" t="s">
        <v>592</v>
      </c>
      <c r="D214" s="92">
        <v>540</v>
      </c>
      <c r="E214" s="220">
        <v>585.4</v>
      </c>
      <c r="F214" s="221">
        <v>427.48494</v>
      </c>
      <c r="G214" s="136">
        <f t="shared" si="17"/>
        <v>73.02441749231295</v>
      </c>
      <c r="H214" s="119"/>
    </row>
    <row r="215" spans="1:8" ht="48" customHeight="1">
      <c r="A215" s="169"/>
      <c r="B215" s="91" t="s">
        <v>737</v>
      </c>
      <c r="C215" s="92" t="s">
        <v>468</v>
      </c>
      <c r="D215" s="92"/>
      <c r="E215" s="220">
        <f>E216</f>
        <v>0</v>
      </c>
      <c r="F215" s="221">
        <f>F216</f>
        <v>0</v>
      </c>
      <c r="G215" s="136" t="e">
        <f t="shared" si="17"/>
        <v>#DIV/0!</v>
      </c>
      <c r="H215" s="119"/>
    </row>
    <row r="216" spans="1:8" ht="21.75" customHeight="1">
      <c r="A216" s="169"/>
      <c r="B216" s="91" t="s">
        <v>172</v>
      </c>
      <c r="C216" s="92" t="s">
        <v>469</v>
      </c>
      <c r="D216" s="92"/>
      <c r="E216" s="220">
        <f>E217</f>
        <v>0</v>
      </c>
      <c r="F216" s="221">
        <f>F217</f>
        <v>0</v>
      </c>
      <c r="G216" s="136" t="e">
        <f t="shared" si="17"/>
        <v>#DIV/0!</v>
      </c>
      <c r="H216" s="119"/>
    </row>
    <row r="217" spans="1:8" ht="39" customHeight="1">
      <c r="A217" s="169"/>
      <c r="B217" s="128" t="s">
        <v>542</v>
      </c>
      <c r="C217" s="92" t="str">
        <f>$C$216</f>
        <v>69 1 0Б 00005</v>
      </c>
      <c r="D217" s="92">
        <v>240</v>
      </c>
      <c r="E217" s="220">
        <v>0</v>
      </c>
      <c r="F217" s="221">
        <v>0</v>
      </c>
      <c r="G217" s="136" t="e">
        <f t="shared" si="17"/>
        <v>#DIV/0!</v>
      </c>
      <c r="H217" s="119"/>
    </row>
    <row r="218" spans="1:8" ht="36" customHeight="1">
      <c r="A218" s="104"/>
      <c r="B218" s="70" t="s">
        <v>138</v>
      </c>
      <c r="C218" s="92" t="s">
        <v>459</v>
      </c>
      <c r="D218" s="92"/>
      <c r="E218" s="220">
        <f aca="true" t="shared" si="29" ref="E218:F223">E219</f>
        <v>120</v>
      </c>
      <c r="F218" s="220">
        <f t="shared" si="29"/>
        <v>0</v>
      </c>
      <c r="G218" s="136">
        <f t="shared" si="17"/>
        <v>0</v>
      </c>
      <c r="H218" s="119"/>
    </row>
    <row r="219" spans="1:8" ht="38.25" customHeight="1">
      <c r="A219" s="169"/>
      <c r="B219" s="128" t="s">
        <v>542</v>
      </c>
      <c r="C219" s="152" t="s">
        <v>591</v>
      </c>
      <c r="D219" s="123"/>
      <c r="E219" s="140">
        <f t="shared" si="29"/>
        <v>120</v>
      </c>
      <c r="F219" s="140">
        <f t="shared" si="29"/>
        <v>0</v>
      </c>
      <c r="G219" s="136">
        <f t="shared" si="17"/>
        <v>0</v>
      </c>
      <c r="H219" s="119"/>
    </row>
    <row r="220" spans="1:8" ht="36" customHeight="1">
      <c r="A220" s="169"/>
      <c r="B220" s="128" t="s">
        <v>328</v>
      </c>
      <c r="C220" s="208" t="s">
        <v>555</v>
      </c>
      <c r="D220" s="123"/>
      <c r="E220" s="140">
        <f t="shared" si="29"/>
        <v>120</v>
      </c>
      <c r="F220" s="140">
        <f t="shared" si="29"/>
        <v>0</v>
      </c>
      <c r="G220" s="136">
        <f t="shared" si="17"/>
        <v>0</v>
      </c>
      <c r="H220" s="119"/>
    </row>
    <row r="221" spans="1:8" ht="22.5" customHeight="1">
      <c r="A221" s="169"/>
      <c r="B221" s="211" t="s">
        <v>401</v>
      </c>
      <c r="C221" s="127" t="s">
        <v>556</v>
      </c>
      <c r="D221" s="123">
        <v>240</v>
      </c>
      <c r="E221" s="140">
        <f t="shared" si="29"/>
        <v>120</v>
      </c>
      <c r="F221" s="140">
        <f t="shared" si="29"/>
        <v>0</v>
      </c>
      <c r="G221" s="136">
        <f t="shared" si="17"/>
        <v>0</v>
      </c>
      <c r="H221" s="119"/>
    </row>
    <row r="222" spans="1:8" ht="33.75" customHeight="1">
      <c r="A222" s="169"/>
      <c r="B222" s="211" t="s">
        <v>552</v>
      </c>
      <c r="C222" s="127" t="s">
        <v>554</v>
      </c>
      <c r="D222" s="123"/>
      <c r="E222" s="140">
        <f t="shared" si="29"/>
        <v>120</v>
      </c>
      <c r="F222" s="140">
        <f t="shared" si="29"/>
        <v>0</v>
      </c>
      <c r="G222" s="136">
        <f t="shared" si="17"/>
        <v>0</v>
      </c>
      <c r="H222" s="119"/>
    </row>
    <row r="223" spans="1:8" ht="29.25" customHeight="1">
      <c r="A223" s="170"/>
      <c r="B223" s="212" t="s">
        <v>530</v>
      </c>
      <c r="C223" s="127" t="s">
        <v>555</v>
      </c>
      <c r="D223" s="123"/>
      <c r="E223" s="140">
        <f t="shared" si="29"/>
        <v>120</v>
      </c>
      <c r="F223" s="140">
        <f t="shared" si="29"/>
        <v>0</v>
      </c>
      <c r="G223" s="136">
        <f t="shared" si="17"/>
        <v>0</v>
      </c>
      <c r="H223" s="119"/>
    </row>
    <row r="224" spans="1:8" ht="36" customHeight="1">
      <c r="A224" s="104"/>
      <c r="B224" s="213" t="s">
        <v>553</v>
      </c>
      <c r="C224" s="127" t="s">
        <v>554</v>
      </c>
      <c r="D224" s="209">
        <v>410</v>
      </c>
      <c r="E224" s="227">
        <v>120</v>
      </c>
      <c r="F224" s="227">
        <v>0</v>
      </c>
      <c r="G224" s="136">
        <f t="shared" si="17"/>
        <v>0</v>
      </c>
      <c r="H224" s="119"/>
    </row>
    <row r="225" spans="1:8" ht="36" customHeight="1" hidden="1">
      <c r="A225" s="104"/>
      <c r="B225" s="214" t="s">
        <v>519</v>
      </c>
      <c r="C225" s="124" t="s">
        <v>594</v>
      </c>
      <c r="D225" s="123"/>
      <c r="E225" s="215">
        <f aca="true" t="shared" si="30" ref="E225:F228">E226</f>
        <v>0</v>
      </c>
      <c r="F225" s="215">
        <f t="shared" si="30"/>
        <v>0</v>
      </c>
      <c r="G225" s="136" t="e">
        <f t="shared" si="17"/>
        <v>#DIV/0!</v>
      </c>
      <c r="H225" s="119"/>
    </row>
    <row r="226" spans="1:8" ht="36" customHeight="1" hidden="1">
      <c r="A226" s="104"/>
      <c r="B226" s="214" t="s">
        <v>593</v>
      </c>
      <c r="C226" s="124" t="s">
        <v>595</v>
      </c>
      <c r="D226" s="123"/>
      <c r="E226" s="215">
        <f t="shared" si="30"/>
        <v>0</v>
      </c>
      <c r="F226" s="215">
        <f t="shared" si="30"/>
        <v>0</v>
      </c>
      <c r="G226" s="136" t="e">
        <f t="shared" si="17"/>
        <v>#DIV/0!</v>
      </c>
      <c r="H226" s="119"/>
    </row>
    <row r="227" spans="1:8" ht="36.75" customHeight="1" hidden="1">
      <c r="A227" s="104"/>
      <c r="B227" s="214" t="s">
        <v>552</v>
      </c>
      <c r="C227" s="124" t="s">
        <v>596</v>
      </c>
      <c r="D227" s="123"/>
      <c r="E227" s="228">
        <f t="shared" si="30"/>
        <v>0</v>
      </c>
      <c r="F227" s="229">
        <f t="shared" si="30"/>
        <v>0</v>
      </c>
      <c r="G227" s="136" t="e">
        <f t="shared" si="17"/>
        <v>#DIV/0!</v>
      </c>
      <c r="H227" s="119"/>
    </row>
    <row r="228" spans="1:8" ht="24.75" customHeight="1" hidden="1">
      <c r="A228" s="210"/>
      <c r="B228" s="121" t="s">
        <v>530</v>
      </c>
      <c r="C228" s="120" t="s">
        <v>597</v>
      </c>
      <c r="D228" s="92"/>
      <c r="E228" s="224">
        <f t="shared" si="30"/>
        <v>0</v>
      </c>
      <c r="F228" s="221">
        <f t="shared" si="30"/>
        <v>0</v>
      </c>
      <c r="G228" s="136" t="e">
        <f aca="true" t="shared" si="31" ref="G228:G252">F228/E228*100</f>
        <v>#DIV/0!</v>
      </c>
      <c r="H228" s="119"/>
    </row>
    <row r="229" spans="1:8" ht="51.75" customHeight="1" hidden="1">
      <c r="A229" s="104"/>
      <c r="B229" s="121" t="s">
        <v>553</v>
      </c>
      <c r="C229" s="120" t="s">
        <v>598</v>
      </c>
      <c r="D229" s="92">
        <v>414</v>
      </c>
      <c r="E229" s="224"/>
      <c r="F229" s="221"/>
      <c r="G229" s="136" t="e">
        <f t="shared" si="31"/>
        <v>#DIV/0!</v>
      </c>
      <c r="H229" s="119"/>
    </row>
    <row r="230" spans="1:8" s="59" customFormat="1" ht="44.25" customHeight="1">
      <c r="A230" s="171"/>
      <c r="B230" s="107" t="s">
        <v>580</v>
      </c>
      <c r="C230" s="89" t="s">
        <v>579</v>
      </c>
      <c r="D230" s="89"/>
      <c r="E230" s="223">
        <f>E231</f>
        <v>1</v>
      </c>
      <c r="F230" s="223">
        <f>F231</f>
        <v>0</v>
      </c>
      <c r="G230" s="136">
        <f t="shared" si="31"/>
        <v>0</v>
      </c>
      <c r="H230" s="172"/>
    </row>
    <row r="231" spans="1:8" ht="15" customHeight="1">
      <c r="A231" s="104"/>
      <c r="B231" s="70" t="s">
        <v>581</v>
      </c>
      <c r="C231" s="92" t="s">
        <v>582</v>
      </c>
      <c r="D231" s="92"/>
      <c r="E231" s="224">
        <f>E232+E248</f>
        <v>1</v>
      </c>
      <c r="F231" s="224">
        <f>F232+F248</f>
        <v>0</v>
      </c>
      <c r="G231" s="136">
        <f t="shared" si="31"/>
        <v>0</v>
      </c>
      <c r="H231" s="119"/>
    </row>
    <row r="232" spans="1:8" ht="15" customHeight="1">
      <c r="A232" s="104"/>
      <c r="B232" s="70" t="s">
        <v>583</v>
      </c>
      <c r="C232" s="92" t="s">
        <v>584</v>
      </c>
      <c r="D232" s="92"/>
      <c r="E232" s="224">
        <f aca="true" t="shared" si="32" ref="E232:F235">E233</f>
        <v>0</v>
      </c>
      <c r="F232" s="224">
        <f t="shared" si="32"/>
        <v>0</v>
      </c>
      <c r="G232" s="136" t="e">
        <f t="shared" si="31"/>
        <v>#DIV/0!</v>
      </c>
      <c r="H232" s="119"/>
    </row>
    <row r="233" spans="1:8" ht="15" customHeight="1">
      <c r="A233" s="104"/>
      <c r="B233" s="70" t="s">
        <v>586</v>
      </c>
      <c r="C233" s="92" t="s">
        <v>585</v>
      </c>
      <c r="D233" s="92"/>
      <c r="E233" s="224">
        <f t="shared" si="32"/>
        <v>0</v>
      </c>
      <c r="F233" s="224">
        <f t="shared" si="32"/>
        <v>0</v>
      </c>
      <c r="G233" s="136" t="e">
        <f t="shared" si="31"/>
        <v>#DIV/0!</v>
      </c>
      <c r="H233" s="119"/>
    </row>
    <row r="234" spans="1:8" ht="15" customHeight="1">
      <c r="A234" s="104"/>
      <c r="B234" s="267" t="s">
        <v>542</v>
      </c>
      <c r="C234" s="92" t="s">
        <v>585</v>
      </c>
      <c r="D234" s="92"/>
      <c r="E234" s="224">
        <f t="shared" si="32"/>
        <v>0</v>
      </c>
      <c r="F234" s="224">
        <f t="shared" si="32"/>
        <v>0</v>
      </c>
      <c r="G234" s="136" t="e">
        <f t="shared" si="31"/>
        <v>#DIV/0!</v>
      </c>
      <c r="H234" s="119"/>
    </row>
    <row r="235" spans="1:8" ht="15" customHeight="1">
      <c r="A235" s="104"/>
      <c r="B235" s="269" t="s">
        <v>328</v>
      </c>
      <c r="C235" s="92" t="s">
        <v>585</v>
      </c>
      <c r="D235" s="92"/>
      <c r="E235" s="224">
        <f t="shared" si="32"/>
        <v>0</v>
      </c>
      <c r="F235" s="224">
        <f t="shared" si="32"/>
        <v>0</v>
      </c>
      <c r="G235" s="136" t="e">
        <f t="shared" si="31"/>
        <v>#DIV/0!</v>
      </c>
      <c r="H235" s="119"/>
    </row>
    <row r="236" spans="1:8" ht="15" customHeight="1">
      <c r="A236" s="104"/>
      <c r="B236" s="269" t="s">
        <v>401</v>
      </c>
      <c r="C236" s="92" t="s">
        <v>585</v>
      </c>
      <c r="D236" s="92"/>
      <c r="E236" s="224">
        <v>0</v>
      </c>
      <c r="F236" s="221">
        <v>0</v>
      </c>
      <c r="G236" s="136" t="e">
        <f t="shared" si="31"/>
        <v>#DIV/0!</v>
      </c>
      <c r="H236" s="119"/>
    </row>
    <row r="237" spans="1:8" s="59" customFormat="1" ht="34.5" customHeight="1">
      <c r="A237" s="171"/>
      <c r="B237" s="273" t="s">
        <v>720</v>
      </c>
      <c r="C237" s="274" t="s">
        <v>718</v>
      </c>
      <c r="D237" s="89"/>
      <c r="E237" s="223">
        <f>E238+E242</f>
        <v>138.6</v>
      </c>
      <c r="F237" s="223">
        <f>F238+F242</f>
        <v>86.56047</v>
      </c>
      <c r="G237" s="136">
        <f t="shared" si="31"/>
        <v>62.45344155844156</v>
      </c>
      <c r="H237" s="172"/>
    </row>
    <row r="238" spans="1:8" ht="15" customHeight="1">
      <c r="A238" s="104"/>
      <c r="B238" s="270" t="s">
        <v>225</v>
      </c>
      <c r="C238" s="271" t="s">
        <v>715</v>
      </c>
      <c r="D238" s="92"/>
      <c r="E238" s="224">
        <f aca="true" t="shared" si="33" ref="E238:F240">E239</f>
        <v>128.6</v>
      </c>
      <c r="F238" s="224">
        <f t="shared" si="33"/>
        <v>86.56047</v>
      </c>
      <c r="G238" s="136">
        <f t="shared" si="31"/>
        <v>67.30985225505444</v>
      </c>
      <c r="H238" s="119"/>
    </row>
    <row r="239" spans="1:8" ht="15" customHeight="1">
      <c r="A239" s="104"/>
      <c r="B239" s="270" t="s">
        <v>542</v>
      </c>
      <c r="C239" s="271" t="s">
        <v>715</v>
      </c>
      <c r="D239" s="92"/>
      <c r="E239" s="224">
        <f t="shared" si="33"/>
        <v>128.6</v>
      </c>
      <c r="F239" s="224">
        <f t="shared" si="33"/>
        <v>86.56047</v>
      </c>
      <c r="G239" s="136">
        <f t="shared" si="31"/>
        <v>67.30985225505444</v>
      </c>
      <c r="H239" s="119"/>
    </row>
    <row r="240" spans="1:8" ht="33" customHeight="1">
      <c r="A240" s="104"/>
      <c r="B240" s="270" t="s">
        <v>328</v>
      </c>
      <c r="C240" s="271" t="s">
        <v>715</v>
      </c>
      <c r="D240" s="92"/>
      <c r="E240" s="224">
        <f t="shared" si="33"/>
        <v>128.6</v>
      </c>
      <c r="F240" s="224">
        <f t="shared" si="33"/>
        <v>86.56047</v>
      </c>
      <c r="G240" s="136">
        <f t="shared" si="31"/>
        <v>67.30985225505444</v>
      </c>
      <c r="H240" s="119"/>
    </row>
    <row r="241" spans="1:8" ht="15" customHeight="1">
      <c r="A241" s="104"/>
      <c r="B241" s="272" t="s">
        <v>401</v>
      </c>
      <c r="C241" s="271" t="s">
        <v>716</v>
      </c>
      <c r="D241" s="92">
        <v>240</v>
      </c>
      <c r="E241" s="224">
        <v>128.6</v>
      </c>
      <c r="F241" s="221">
        <v>86.56047</v>
      </c>
      <c r="G241" s="136">
        <f t="shared" si="31"/>
        <v>67.30985225505444</v>
      </c>
      <c r="H241" s="119"/>
    </row>
    <row r="242" spans="1:8" ht="15" customHeight="1">
      <c r="A242" s="104"/>
      <c r="B242" s="270" t="s">
        <v>712</v>
      </c>
      <c r="C242" s="271" t="s">
        <v>719</v>
      </c>
      <c r="D242" s="92"/>
      <c r="E242" s="224">
        <f aca="true" t="shared" si="34" ref="E242:F246">E243</f>
        <v>10</v>
      </c>
      <c r="F242" s="224">
        <f t="shared" si="34"/>
        <v>0</v>
      </c>
      <c r="G242" s="136">
        <f t="shared" si="31"/>
        <v>0</v>
      </c>
      <c r="H242" s="119"/>
    </row>
    <row r="243" spans="1:8" ht="63" customHeight="1">
      <c r="A243" s="104"/>
      <c r="B243" s="270" t="s">
        <v>713</v>
      </c>
      <c r="C243" s="271" t="s">
        <v>714</v>
      </c>
      <c r="D243" s="92"/>
      <c r="E243" s="224">
        <f t="shared" si="34"/>
        <v>10</v>
      </c>
      <c r="F243" s="224">
        <f t="shared" si="34"/>
        <v>0</v>
      </c>
      <c r="G243" s="136">
        <f t="shared" si="31"/>
        <v>0</v>
      </c>
      <c r="H243" s="119"/>
    </row>
    <row r="244" spans="1:8" ht="15" customHeight="1">
      <c r="A244" s="104"/>
      <c r="B244" s="270" t="s">
        <v>172</v>
      </c>
      <c r="C244" s="271" t="s">
        <v>714</v>
      </c>
      <c r="D244" s="92"/>
      <c r="E244" s="224">
        <f t="shared" si="34"/>
        <v>10</v>
      </c>
      <c r="F244" s="224">
        <f t="shared" si="34"/>
        <v>0</v>
      </c>
      <c r="G244" s="136">
        <f t="shared" si="31"/>
        <v>0</v>
      </c>
      <c r="H244" s="119"/>
    </row>
    <row r="245" spans="1:8" ht="15" customHeight="1">
      <c r="A245" s="104"/>
      <c r="B245" s="270" t="s">
        <v>542</v>
      </c>
      <c r="C245" s="271" t="s">
        <v>714</v>
      </c>
      <c r="D245" s="92"/>
      <c r="E245" s="224">
        <f t="shared" si="34"/>
        <v>10</v>
      </c>
      <c r="F245" s="224">
        <f t="shared" si="34"/>
        <v>0</v>
      </c>
      <c r="G245" s="136">
        <f t="shared" si="31"/>
        <v>0</v>
      </c>
      <c r="H245" s="119"/>
    </row>
    <row r="246" spans="1:8" ht="15" customHeight="1">
      <c r="A246" s="104"/>
      <c r="B246" s="270" t="s">
        <v>328</v>
      </c>
      <c r="C246" s="271" t="s">
        <v>714</v>
      </c>
      <c r="D246" s="92"/>
      <c r="E246" s="224">
        <f t="shared" si="34"/>
        <v>10</v>
      </c>
      <c r="F246" s="224">
        <f t="shared" si="34"/>
        <v>0</v>
      </c>
      <c r="G246" s="136">
        <f t="shared" si="31"/>
        <v>0</v>
      </c>
      <c r="H246" s="119"/>
    </row>
    <row r="247" spans="1:8" ht="15" customHeight="1">
      <c r="A247" s="104"/>
      <c r="B247" s="270" t="s">
        <v>401</v>
      </c>
      <c r="C247" s="271" t="s">
        <v>717</v>
      </c>
      <c r="D247" s="92">
        <v>240</v>
      </c>
      <c r="E247" s="224">
        <v>10</v>
      </c>
      <c r="F247" s="221">
        <v>0</v>
      </c>
      <c r="G247" s="136">
        <f t="shared" si="31"/>
        <v>0</v>
      </c>
      <c r="H247" s="119"/>
    </row>
    <row r="248" spans="1:8" ht="66.75" customHeight="1">
      <c r="A248" s="104"/>
      <c r="B248" s="70" t="s">
        <v>587</v>
      </c>
      <c r="C248" s="92" t="s">
        <v>589</v>
      </c>
      <c r="D248" s="92"/>
      <c r="E248" s="230">
        <f aca="true" t="shared" si="35" ref="E248:F251">E249</f>
        <v>1</v>
      </c>
      <c r="F248" s="230">
        <f t="shared" si="35"/>
        <v>0</v>
      </c>
      <c r="G248" s="136">
        <f t="shared" si="31"/>
        <v>0</v>
      </c>
      <c r="H248" s="119"/>
    </row>
    <row r="249" spans="1:8" ht="15" customHeight="1">
      <c r="A249" s="104"/>
      <c r="B249" s="70" t="s">
        <v>588</v>
      </c>
      <c r="C249" s="92" t="s">
        <v>590</v>
      </c>
      <c r="D249" s="92"/>
      <c r="E249" s="230">
        <f t="shared" si="35"/>
        <v>1</v>
      </c>
      <c r="F249" s="230">
        <f t="shared" si="35"/>
        <v>0</v>
      </c>
      <c r="G249" s="136">
        <f t="shared" si="31"/>
        <v>0</v>
      </c>
      <c r="H249" s="119"/>
    </row>
    <row r="250" spans="1:8" ht="15" customHeight="1">
      <c r="A250" s="104"/>
      <c r="B250" s="266" t="s">
        <v>542</v>
      </c>
      <c r="C250" s="92" t="s">
        <v>590</v>
      </c>
      <c r="D250" s="92"/>
      <c r="E250" s="230">
        <f t="shared" si="35"/>
        <v>1</v>
      </c>
      <c r="F250" s="230">
        <f t="shared" si="35"/>
        <v>0</v>
      </c>
      <c r="G250" s="136">
        <f t="shared" si="31"/>
        <v>0</v>
      </c>
      <c r="H250" s="119"/>
    </row>
    <row r="251" spans="1:8" ht="33" customHeight="1">
      <c r="A251" s="104"/>
      <c r="B251" s="70" t="s">
        <v>138</v>
      </c>
      <c r="C251" s="92" t="s">
        <v>590</v>
      </c>
      <c r="D251" s="92"/>
      <c r="E251" s="230">
        <f t="shared" si="35"/>
        <v>1</v>
      </c>
      <c r="F251" s="230">
        <f t="shared" si="35"/>
        <v>0</v>
      </c>
      <c r="G251" s="136">
        <f t="shared" si="31"/>
        <v>0</v>
      </c>
      <c r="H251" s="119"/>
    </row>
    <row r="252" spans="1:8" ht="15" customHeight="1">
      <c r="A252" s="131"/>
      <c r="B252" s="266" t="s">
        <v>401</v>
      </c>
      <c r="C252" s="92" t="s">
        <v>590</v>
      </c>
      <c r="D252" s="133">
        <v>244</v>
      </c>
      <c r="E252" s="231">
        <v>1</v>
      </c>
      <c r="F252" s="231">
        <v>0</v>
      </c>
      <c r="G252" s="136">
        <f t="shared" si="31"/>
        <v>0</v>
      </c>
      <c r="H252" s="119"/>
    </row>
    <row r="253" spans="1:8" ht="18.75">
      <c r="A253" s="119"/>
      <c r="B253" s="268"/>
      <c r="C253" s="174"/>
      <c r="D253" s="174"/>
      <c r="E253" s="175"/>
      <c r="F253" s="174"/>
      <c r="G253" s="174"/>
      <c r="H253" s="119"/>
    </row>
    <row r="254" spans="1:8" ht="15.75">
      <c r="A254" s="119"/>
      <c r="B254" s="174" t="s">
        <v>684</v>
      </c>
      <c r="C254" s="119"/>
      <c r="D254" s="119"/>
      <c r="E254" s="119"/>
      <c r="F254" s="119"/>
      <c r="G254" s="119"/>
      <c r="H254" s="119"/>
    </row>
    <row r="255" spans="1:8" ht="15.75">
      <c r="A255" s="119"/>
      <c r="B255" s="174" t="s">
        <v>396</v>
      </c>
      <c r="C255" s="119"/>
      <c r="D255" s="119"/>
      <c r="E255" s="119"/>
      <c r="F255" s="119"/>
      <c r="G255" s="119"/>
      <c r="H255" s="119"/>
    </row>
    <row r="256" spans="2:5" ht="15.75">
      <c r="B256" s="57" t="s">
        <v>397</v>
      </c>
      <c r="E256" s="50" t="s">
        <v>663</v>
      </c>
    </row>
  </sheetData>
  <sheetProtection/>
  <autoFilter ref="A11:H229"/>
  <mergeCells count="12">
    <mergeCell ref="G9:G10"/>
    <mergeCell ref="C1:F1"/>
    <mergeCell ref="C2:F2"/>
    <mergeCell ref="C4:F4"/>
    <mergeCell ref="C3:F3"/>
    <mergeCell ref="B7:E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view="pageBreakPreview" zoomScale="80" zoomScaleSheetLayoutView="80" workbookViewId="0" topLeftCell="A148">
      <selection activeCell="D161" sqref="D161"/>
    </sheetView>
  </sheetViews>
  <sheetFormatPr defaultColWidth="9.140625" defaultRowHeight="15"/>
  <cols>
    <col min="1" max="1" width="7.00390625" style="29" customWidth="1"/>
    <col min="2" max="2" width="47.57421875" style="34" customWidth="1"/>
    <col min="3" max="3" width="37.140625" style="29" customWidth="1"/>
    <col min="4" max="4" width="15.57421875" style="35" customWidth="1"/>
    <col min="5" max="5" width="16.421875" style="35" customWidth="1"/>
    <col min="6" max="6" width="14.8515625" style="35" customWidth="1"/>
    <col min="7" max="7" width="9.140625" style="28" customWidth="1"/>
    <col min="8" max="16384" width="9.140625" style="13" customWidth="1"/>
  </cols>
  <sheetData>
    <row r="1" spans="2:7" ht="18.75" customHeight="1">
      <c r="B1" s="30"/>
      <c r="C1" s="288" t="s">
        <v>462</v>
      </c>
      <c r="D1" s="288"/>
      <c r="E1" s="288"/>
      <c r="F1" s="288"/>
      <c r="G1" s="288"/>
    </row>
    <row r="2" spans="2:7" ht="18.75" customHeight="1">
      <c r="B2" s="30"/>
      <c r="C2" s="283" t="s">
        <v>644</v>
      </c>
      <c r="D2" s="283"/>
      <c r="E2" s="283"/>
      <c r="F2" s="283"/>
      <c r="G2" s="283"/>
    </row>
    <row r="3" spans="2:7" ht="18.75" customHeight="1">
      <c r="B3" s="30"/>
      <c r="C3" s="288" t="s">
        <v>3</v>
      </c>
      <c r="D3" s="288"/>
      <c r="E3" s="288"/>
      <c r="F3" s="288"/>
      <c r="G3" s="288"/>
    </row>
    <row r="4" spans="2:7" ht="18.75" customHeight="1">
      <c r="B4" s="30"/>
      <c r="C4" s="288" t="s">
        <v>725</v>
      </c>
      <c r="D4" s="288"/>
      <c r="E4" s="288"/>
      <c r="F4" s="288"/>
      <c r="G4" s="22"/>
    </row>
    <row r="5" spans="2:6" ht="18.75">
      <c r="B5" s="30"/>
      <c r="C5" s="31"/>
      <c r="D5" s="32"/>
      <c r="E5" s="32"/>
      <c r="F5" s="32"/>
    </row>
    <row r="6" spans="2:6" ht="18.75">
      <c r="B6" s="30"/>
      <c r="C6" s="31"/>
      <c r="D6" s="32"/>
      <c r="E6" s="32"/>
      <c r="F6" s="32"/>
    </row>
    <row r="7" spans="1:6" ht="39" customHeight="1">
      <c r="A7" s="287" t="s">
        <v>650</v>
      </c>
      <c r="B7" s="287"/>
      <c r="C7" s="287"/>
      <c r="D7" s="287"/>
      <c r="E7" s="287"/>
      <c r="F7" s="287"/>
    </row>
    <row r="8" spans="1:6" ht="18.75">
      <c r="A8" s="12"/>
      <c r="B8" s="1"/>
      <c r="C8" s="15"/>
      <c r="D8" s="17"/>
      <c r="E8" s="17" t="s">
        <v>72</v>
      </c>
      <c r="F8" s="21"/>
    </row>
    <row r="9" spans="1:6" ht="18.75" customHeight="1">
      <c r="A9" s="306" t="s">
        <v>93</v>
      </c>
      <c r="B9" s="308" t="s">
        <v>22</v>
      </c>
      <c r="C9" s="285" t="s">
        <v>23</v>
      </c>
      <c r="D9" s="279" t="s">
        <v>652</v>
      </c>
      <c r="E9" s="279" t="s">
        <v>653</v>
      </c>
      <c r="F9" s="279" t="s">
        <v>24</v>
      </c>
    </row>
    <row r="10" spans="1:6" ht="141" customHeight="1">
      <c r="A10" s="307"/>
      <c r="B10" s="309"/>
      <c r="C10" s="286"/>
      <c r="D10" s="280"/>
      <c r="E10" s="280"/>
      <c r="F10" s="280"/>
    </row>
    <row r="11" spans="1:6" ht="17.25" customHeight="1">
      <c r="A11" s="62"/>
      <c r="B11" s="63" t="s">
        <v>94</v>
      </c>
      <c r="C11" s="69" t="s">
        <v>5</v>
      </c>
      <c r="D11" s="65">
        <f>D12+D19</f>
        <v>39994.6</v>
      </c>
      <c r="E11" s="65">
        <f>E12+E19</f>
        <v>22488.922400000003</v>
      </c>
      <c r="F11" s="66">
        <f aca="true" t="shared" si="0" ref="F11:F93">E11/D11*100</f>
        <v>56.229897036099885</v>
      </c>
    </row>
    <row r="12" spans="1:6" ht="37.5">
      <c r="A12" s="62" t="s">
        <v>95</v>
      </c>
      <c r="B12" s="63" t="s">
        <v>517</v>
      </c>
      <c r="C12" s="69" t="s">
        <v>96</v>
      </c>
      <c r="D12" s="65">
        <f>D14</f>
        <v>88.5</v>
      </c>
      <c r="E12" s="65">
        <f>E14</f>
        <v>65.4</v>
      </c>
      <c r="F12" s="66">
        <f t="shared" si="0"/>
        <v>73.89830508474577</v>
      </c>
    </row>
    <row r="13" spans="1:6" ht="18.75">
      <c r="A13" s="62"/>
      <c r="B13" s="63" t="s">
        <v>21</v>
      </c>
      <c r="C13" s="69" t="s">
        <v>97</v>
      </c>
      <c r="D13" s="65">
        <f>D14</f>
        <v>88.5</v>
      </c>
      <c r="E13" s="65">
        <f>E14</f>
        <v>65.4</v>
      </c>
      <c r="F13" s="66">
        <f t="shared" si="0"/>
        <v>73.89830508474577</v>
      </c>
    </row>
    <row r="14" spans="1:6" ht="93.75">
      <c r="A14" s="62"/>
      <c r="B14" s="63" t="s">
        <v>87</v>
      </c>
      <c r="C14" s="69" t="s">
        <v>98</v>
      </c>
      <c r="D14" s="65">
        <f aca="true" t="shared" si="1" ref="D14:E17">D15</f>
        <v>88.5</v>
      </c>
      <c r="E14" s="65">
        <f t="shared" si="1"/>
        <v>65.4</v>
      </c>
      <c r="F14" s="66">
        <f t="shared" si="0"/>
        <v>73.89830508474577</v>
      </c>
    </row>
    <row r="15" spans="1:6" ht="137.25" customHeight="1">
      <c r="A15" s="62"/>
      <c r="B15" s="63" t="s">
        <v>99</v>
      </c>
      <c r="C15" s="69" t="s">
        <v>100</v>
      </c>
      <c r="D15" s="65">
        <f t="shared" si="1"/>
        <v>88.5</v>
      </c>
      <c r="E15" s="65">
        <f t="shared" si="1"/>
        <v>65.4</v>
      </c>
      <c r="F15" s="66">
        <f t="shared" si="0"/>
        <v>73.89830508474577</v>
      </c>
    </row>
    <row r="16" spans="1:6" ht="38.25" customHeight="1">
      <c r="A16" s="62"/>
      <c r="B16" s="63" t="s">
        <v>101</v>
      </c>
      <c r="C16" s="69" t="s">
        <v>102</v>
      </c>
      <c r="D16" s="65">
        <f t="shared" si="1"/>
        <v>88.5</v>
      </c>
      <c r="E16" s="65">
        <f t="shared" si="1"/>
        <v>65.4</v>
      </c>
      <c r="F16" s="66">
        <f t="shared" si="0"/>
        <v>73.89830508474577</v>
      </c>
    </row>
    <row r="17" spans="1:6" ht="39" customHeight="1">
      <c r="A17" s="62"/>
      <c r="B17" s="63" t="s">
        <v>103</v>
      </c>
      <c r="C17" s="69" t="s">
        <v>104</v>
      </c>
      <c r="D17" s="65">
        <f t="shared" si="1"/>
        <v>88.5</v>
      </c>
      <c r="E17" s="65">
        <f t="shared" si="1"/>
        <v>65.4</v>
      </c>
      <c r="F17" s="66">
        <f t="shared" si="0"/>
        <v>73.89830508474577</v>
      </c>
    </row>
    <row r="18" spans="1:6" ht="17.25" customHeight="1">
      <c r="A18" s="62"/>
      <c r="B18" s="63" t="s">
        <v>105</v>
      </c>
      <c r="C18" s="69" t="s">
        <v>106</v>
      </c>
      <c r="D18" s="65">
        <f>'3 набор'!E138</f>
        <v>88.5</v>
      </c>
      <c r="E18" s="65">
        <f>'3 набор'!F138</f>
        <v>65.4</v>
      </c>
      <c r="F18" s="66">
        <f t="shared" si="0"/>
        <v>73.89830508474577</v>
      </c>
    </row>
    <row r="19" spans="1:6" ht="36.75" customHeight="1">
      <c r="A19" s="62" t="s">
        <v>107</v>
      </c>
      <c r="B19" s="63" t="s">
        <v>518</v>
      </c>
      <c r="C19" s="69" t="s">
        <v>108</v>
      </c>
      <c r="D19" s="65">
        <f>D20+D89+D96+D109+D133+D162+D182</f>
        <v>39906.1</v>
      </c>
      <c r="E19" s="65">
        <f>E20+E89+E96+E109+E133+E162+E182</f>
        <v>22423.5224</v>
      </c>
      <c r="F19" s="66">
        <f t="shared" si="0"/>
        <v>56.19071370041172</v>
      </c>
    </row>
    <row r="20" spans="1:6" ht="18.75">
      <c r="A20" s="62"/>
      <c r="B20" s="63" t="s">
        <v>21</v>
      </c>
      <c r="C20" s="69" t="s">
        <v>109</v>
      </c>
      <c r="D20" s="65">
        <f>D21+D26+D37+D42+D47</f>
        <v>11084.7</v>
      </c>
      <c r="E20" s="65">
        <f>E21+E26+E37+E42+E47</f>
        <v>7733.11045</v>
      </c>
      <c r="F20" s="66">
        <f t="shared" si="0"/>
        <v>69.7638226564544</v>
      </c>
    </row>
    <row r="21" spans="1:6" ht="75">
      <c r="A21" s="62" t="s">
        <v>110</v>
      </c>
      <c r="B21" s="63" t="s">
        <v>111</v>
      </c>
      <c r="C21" s="69" t="s">
        <v>112</v>
      </c>
      <c r="D21" s="65">
        <f aca="true" t="shared" si="2" ref="D21:E23">D22</f>
        <v>615.4</v>
      </c>
      <c r="E21" s="65">
        <f t="shared" si="2"/>
        <v>371.89566</v>
      </c>
      <c r="F21" s="66">
        <f t="shared" si="0"/>
        <v>60.43153396165096</v>
      </c>
    </row>
    <row r="22" spans="1:6" ht="56.25">
      <c r="A22" s="62"/>
      <c r="B22" s="63" t="s">
        <v>113</v>
      </c>
      <c r="C22" s="69" t="s">
        <v>114</v>
      </c>
      <c r="D22" s="65">
        <f t="shared" si="2"/>
        <v>615.4</v>
      </c>
      <c r="E22" s="66">
        <f t="shared" si="2"/>
        <v>371.89566</v>
      </c>
      <c r="F22" s="66">
        <f t="shared" si="0"/>
        <v>60.43153396165096</v>
      </c>
    </row>
    <row r="23" spans="1:6" ht="18.75">
      <c r="A23" s="62"/>
      <c r="B23" s="63" t="s">
        <v>115</v>
      </c>
      <c r="C23" s="69" t="s">
        <v>116</v>
      </c>
      <c r="D23" s="65">
        <f t="shared" si="2"/>
        <v>615.4</v>
      </c>
      <c r="E23" s="66">
        <f t="shared" si="2"/>
        <v>371.89566</v>
      </c>
      <c r="F23" s="66">
        <f t="shared" si="0"/>
        <v>60.43153396165096</v>
      </c>
    </row>
    <row r="24" spans="1:6" ht="37.5">
      <c r="A24" s="62"/>
      <c r="B24" s="63" t="s">
        <v>103</v>
      </c>
      <c r="C24" s="69" t="s">
        <v>117</v>
      </c>
      <c r="D24" s="65">
        <f>D25</f>
        <v>615.4</v>
      </c>
      <c r="E24" s="66">
        <f>E25</f>
        <v>371.89566</v>
      </c>
      <c r="F24" s="66">
        <f t="shared" si="0"/>
        <v>60.43153396165096</v>
      </c>
    </row>
    <row r="25" spans="1:6" ht="37.5">
      <c r="A25" s="62"/>
      <c r="B25" s="63" t="s">
        <v>118</v>
      </c>
      <c r="C25" s="69" t="s">
        <v>119</v>
      </c>
      <c r="D25" s="65">
        <f>'3 набор'!E57</f>
        <v>615.4</v>
      </c>
      <c r="E25" s="65">
        <f>'3 набор'!F57</f>
        <v>371.89566</v>
      </c>
      <c r="F25" s="66">
        <f t="shared" si="0"/>
        <v>60.43153396165096</v>
      </c>
    </row>
    <row r="26" spans="1:6" ht="93" customHeight="1">
      <c r="A26" s="62" t="s">
        <v>120</v>
      </c>
      <c r="B26" s="63" t="s">
        <v>121</v>
      </c>
      <c r="C26" s="69" t="s">
        <v>122</v>
      </c>
      <c r="D26" s="65">
        <f aca="true" t="shared" si="3" ref="D26:E28">D27</f>
        <v>4957.1</v>
      </c>
      <c r="E26" s="65">
        <f t="shared" si="3"/>
        <v>3608.4494999999997</v>
      </c>
      <c r="F26" s="66">
        <f t="shared" si="0"/>
        <v>72.79355873393718</v>
      </c>
    </row>
    <row r="27" spans="1:6" ht="18.75" customHeight="1">
      <c r="A27" s="62"/>
      <c r="B27" s="63" t="s">
        <v>123</v>
      </c>
      <c r="C27" s="69" t="s">
        <v>124</v>
      </c>
      <c r="D27" s="65">
        <f>D28+D33</f>
        <v>4957.1</v>
      </c>
      <c r="E27" s="65">
        <f>E28+E33</f>
        <v>3608.4494999999997</v>
      </c>
      <c r="F27" s="66">
        <f t="shared" si="0"/>
        <v>72.79355873393718</v>
      </c>
    </row>
    <row r="28" spans="1:6" ht="16.5" customHeight="1">
      <c r="A28" s="62"/>
      <c r="B28" s="63" t="s">
        <v>125</v>
      </c>
      <c r="C28" s="69" t="s">
        <v>126</v>
      </c>
      <c r="D28" s="65">
        <f t="shared" si="3"/>
        <v>4953.3</v>
      </c>
      <c r="E28" s="65">
        <f t="shared" si="3"/>
        <v>3607.8345</v>
      </c>
      <c r="F28" s="66">
        <f t="shared" si="0"/>
        <v>72.83698746290351</v>
      </c>
    </row>
    <row r="29" spans="1:6" ht="57.75" customHeight="1">
      <c r="A29" s="62"/>
      <c r="B29" s="176" t="s">
        <v>127</v>
      </c>
      <c r="C29" s="69" t="s">
        <v>128</v>
      </c>
      <c r="D29" s="65">
        <f>D30+D31</f>
        <v>4953.3</v>
      </c>
      <c r="E29" s="65">
        <f>E30+E31</f>
        <v>3607.8345</v>
      </c>
      <c r="F29" s="66">
        <f t="shared" si="0"/>
        <v>72.83698746290351</v>
      </c>
    </row>
    <row r="30" spans="1:6" ht="37.5">
      <c r="A30" s="62"/>
      <c r="B30" s="63" t="s">
        <v>118</v>
      </c>
      <c r="C30" s="69" t="s">
        <v>129</v>
      </c>
      <c r="D30" s="65">
        <f>'3 набор'!E65</f>
        <v>4939.7</v>
      </c>
      <c r="E30" s="65">
        <f>'3 набор'!F65</f>
        <v>3597.8345</v>
      </c>
      <c r="F30" s="66">
        <f t="shared" si="0"/>
        <v>72.83508107779825</v>
      </c>
    </row>
    <row r="31" spans="1:6" ht="18.75">
      <c r="A31" s="62"/>
      <c r="B31" s="177" t="s">
        <v>402</v>
      </c>
      <c r="C31" s="178" t="s">
        <v>403</v>
      </c>
      <c r="D31" s="65">
        <f>D32</f>
        <v>13.6</v>
      </c>
      <c r="E31" s="65">
        <f>E32</f>
        <v>10</v>
      </c>
      <c r="F31" s="66">
        <f t="shared" si="0"/>
        <v>73.52941176470588</v>
      </c>
    </row>
    <row r="32" spans="1:6" ht="18.75">
      <c r="A32" s="62"/>
      <c r="B32" s="177" t="s">
        <v>105</v>
      </c>
      <c r="C32" s="179" t="s">
        <v>404</v>
      </c>
      <c r="D32" s="65">
        <f>'3 набор'!E67</f>
        <v>13.6</v>
      </c>
      <c r="E32" s="65">
        <f>'3 набор'!F67</f>
        <v>10</v>
      </c>
      <c r="F32" s="66">
        <f t="shared" si="0"/>
        <v>73.52941176470588</v>
      </c>
    </row>
    <row r="33" spans="1:6" ht="18.75">
      <c r="A33" s="62"/>
      <c r="B33" s="63" t="s">
        <v>132</v>
      </c>
      <c r="C33" s="69" t="s">
        <v>133</v>
      </c>
      <c r="D33" s="65">
        <f>D34</f>
        <v>3.8</v>
      </c>
      <c r="E33" s="65">
        <f>E34</f>
        <v>0.615</v>
      </c>
      <c r="F33" s="66">
        <f t="shared" si="0"/>
        <v>16.18421052631579</v>
      </c>
    </row>
    <row r="34" spans="1:6" ht="57" customHeight="1">
      <c r="A34" s="62"/>
      <c r="B34" s="63" t="s">
        <v>134</v>
      </c>
      <c r="C34" s="69" t="s">
        <v>135</v>
      </c>
      <c r="D34" s="65">
        <f>D36</f>
        <v>3.8</v>
      </c>
      <c r="E34" s="65">
        <f>E36</f>
        <v>0.615</v>
      </c>
      <c r="F34" s="66">
        <f t="shared" si="0"/>
        <v>16.18421052631579</v>
      </c>
    </row>
    <row r="35" spans="1:6" ht="75">
      <c r="A35" s="62"/>
      <c r="B35" s="63" t="s">
        <v>136</v>
      </c>
      <c r="C35" s="69" t="s">
        <v>137</v>
      </c>
      <c r="D35" s="65">
        <f>D34</f>
        <v>3.8</v>
      </c>
      <c r="E35" s="65">
        <f>E34</f>
        <v>0.615</v>
      </c>
      <c r="F35" s="66">
        <f t="shared" si="0"/>
        <v>16.18421052631579</v>
      </c>
    </row>
    <row r="36" spans="1:6" ht="37.5" customHeight="1">
      <c r="A36" s="62"/>
      <c r="B36" s="63" t="s">
        <v>138</v>
      </c>
      <c r="C36" s="69" t="s">
        <v>139</v>
      </c>
      <c r="D36" s="65">
        <f>'3 набор'!E70</f>
        <v>3.8</v>
      </c>
      <c r="E36" s="65">
        <f>'3 набор'!F70</f>
        <v>0.615</v>
      </c>
      <c r="F36" s="66">
        <f t="shared" si="0"/>
        <v>16.18421052631579</v>
      </c>
    </row>
    <row r="37" spans="1:6" ht="37.5" customHeight="1">
      <c r="A37" s="62"/>
      <c r="B37" s="258" t="s">
        <v>668</v>
      </c>
      <c r="C37" s="69" t="s">
        <v>698</v>
      </c>
      <c r="D37" s="65">
        <f aca="true" t="shared" si="4" ref="D37:E40">D38</f>
        <v>270</v>
      </c>
      <c r="E37" s="65">
        <f t="shared" si="4"/>
        <v>270</v>
      </c>
      <c r="F37" s="66">
        <f>E37/D37*100</f>
        <v>100</v>
      </c>
    </row>
    <row r="38" spans="1:6" ht="37.5" customHeight="1">
      <c r="A38" s="62"/>
      <c r="B38" s="258" t="s">
        <v>671</v>
      </c>
      <c r="C38" s="69" t="s">
        <v>697</v>
      </c>
      <c r="D38" s="65">
        <f t="shared" si="4"/>
        <v>270</v>
      </c>
      <c r="E38" s="65">
        <f t="shared" si="4"/>
        <v>270</v>
      </c>
      <c r="F38" s="66">
        <f>E38/D38*100</f>
        <v>100</v>
      </c>
    </row>
    <row r="39" spans="1:6" ht="37.5" customHeight="1">
      <c r="A39" s="62"/>
      <c r="B39" s="258" t="s">
        <v>670</v>
      </c>
      <c r="C39" s="69" t="s">
        <v>696</v>
      </c>
      <c r="D39" s="65">
        <f t="shared" si="4"/>
        <v>270</v>
      </c>
      <c r="E39" s="65">
        <f t="shared" si="4"/>
        <v>270</v>
      </c>
      <c r="F39" s="66">
        <f>E39/D39*100</f>
        <v>100</v>
      </c>
    </row>
    <row r="40" spans="1:6" ht="37.5" customHeight="1">
      <c r="A40" s="62"/>
      <c r="B40" s="258" t="s">
        <v>103</v>
      </c>
      <c r="C40" s="69" t="s">
        <v>695</v>
      </c>
      <c r="D40" s="65">
        <f t="shared" si="4"/>
        <v>270</v>
      </c>
      <c r="E40" s="65">
        <f t="shared" si="4"/>
        <v>270</v>
      </c>
      <c r="F40" s="66">
        <f>E40/D40*100</f>
        <v>100</v>
      </c>
    </row>
    <row r="41" spans="1:6" ht="37.5" customHeight="1">
      <c r="A41" s="62"/>
      <c r="B41" s="258" t="s">
        <v>537</v>
      </c>
      <c r="C41" s="69" t="s">
        <v>694</v>
      </c>
      <c r="D41" s="65">
        <v>270</v>
      </c>
      <c r="E41" s="65">
        <v>270</v>
      </c>
      <c r="F41" s="66">
        <f t="shared" si="0"/>
        <v>100</v>
      </c>
    </row>
    <row r="42" spans="1:6" ht="18.75">
      <c r="A42" s="62" t="s">
        <v>398</v>
      </c>
      <c r="B42" s="63" t="s">
        <v>8</v>
      </c>
      <c r="C42" s="69" t="s">
        <v>141</v>
      </c>
      <c r="D42" s="65">
        <f>D43</f>
        <v>40</v>
      </c>
      <c r="E42" s="66">
        <f aca="true" t="shared" si="5" ref="D42:E45">E43</f>
        <v>0</v>
      </c>
      <c r="F42" s="66">
        <f t="shared" si="0"/>
        <v>0</v>
      </c>
    </row>
    <row r="43" spans="1:6" ht="19.5" customHeight="1">
      <c r="A43" s="62"/>
      <c r="B43" s="63" t="s">
        <v>123</v>
      </c>
      <c r="C43" s="69" t="s">
        <v>142</v>
      </c>
      <c r="D43" s="65">
        <f t="shared" si="5"/>
        <v>40</v>
      </c>
      <c r="E43" s="65">
        <f t="shared" si="5"/>
        <v>0</v>
      </c>
      <c r="F43" s="66">
        <f t="shared" si="0"/>
        <v>0</v>
      </c>
    </row>
    <row r="44" spans="1:6" ht="37.5">
      <c r="A44" s="62"/>
      <c r="B44" s="63" t="s">
        <v>143</v>
      </c>
      <c r="C44" s="69" t="s">
        <v>144</v>
      </c>
      <c r="D44" s="65">
        <f t="shared" si="5"/>
        <v>40</v>
      </c>
      <c r="E44" s="65">
        <f t="shared" si="5"/>
        <v>0</v>
      </c>
      <c r="F44" s="66">
        <f t="shared" si="0"/>
        <v>0</v>
      </c>
    </row>
    <row r="45" spans="1:6" ht="18.75">
      <c r="A45" s="62"/>
      <c r="B45" s="63" t="s">
        <v>145</v>
      </c>
      <c r="C45" s="69" t="s">
        <v>146</v>
      </c>
      <c r="D45" s="65">
        <f t="shared" si="5"/>
        <v>40</v>
      </c>
      <c r="E45" s="65">
        <f t="shared" si="5"/>
        <v>0</v>
      </c>
      <c r="F45" s="66">
        <f t="shared" si="0"/>
        <v>0</v>
      </c>
    </row>
    <row r="46" spans="1:6" ht="18.75">
      <c r="A46" s="62"/>
      <c r="B46" s="63" t="s">
        <v>147</v>
      </c>
      <c r="C46" s="69" t="s">
        <v>148</v>
      </c>
      <c r="D46" s="65">
        <f>'3 набор'!E84</f>
        <v>40</v>
      </c>
      <c r="E46" s="65">
        <f>'3 набор'!F84</f>
        <v>0</v>
      </c>
      <c r="F46" s="66">
        <f t="shared" si="0"/>
        <v>0</v>
      </c>
    </row>
    <row r="47" spans="1:6" ht="27.75" customHeight="1">
      <c r="A47" s="62" t="s">
        <v>140</v>
      </c>
      <c r="B47" s="63" t="s">
        <v>18</v>
      </c>
      <c r="C47" s="64" t="s">
        <v>149</v>
      </c>
      <c r="D47" s="65">
        <f>D48</f>
        <v>5202.2</v>
      </c>
      <c r="E47" s="65">
        <f>E48</f>
        <v>3482.7652900000007</v>
      </c>
      <c r="F47" s="66">
        <f t="shared" si="0"/>
        <v>66.94793145207798</v>
      </c>
    </row>
    <row r="48" spans="1:6" ht="93.75">
      <c r="A48" s="62"/>
      <c r="B48" s="63" t="str">
        <f>'3 набор'!B13</f>
        <v>Муниципальная программа "Обеспечение деятельности органов местного самоуправления Вольненского сельского поселения Успенского района на 2021 год"</v>
      </c>
      <c r="C48" s="64" t="s">
        <v>491</v>
      </c>
      <c r="D48" s="65">
        <f>D49+D61+D65+D66+D67+D68+D72</f>
        <v>5202.2</v>
      </c>
      <c r="E48" s="65">
        <f>E49+E61+E65+E66+E67+E68+E72</f>
        <v>3482.7652900000007</v>
      </c>
      <c r="F48" s="66">
        <f t="shared" si="0"/>
        <v>66.94793145207798</v>
      </c>
    </row>
    <row r="49" spans="1:6" ht="38.25" customHeight="1">
      <c r="A49" s="62"/>
      <c r="B49" s="63" t="str">
        <f>'3 набор'!B14</f>
        <v>Обеспечение деятельности муниципальных учреждений</v>
      </c>
      <c r="C49" s="64" t="s">
        <v>631</v>
      </c>
      <c r="D49" s="65">
        <f>D50</f>
        <v>2972.7999999999997</v>
      </c>
      <c r="E49" s="65">
        <f>E50</f>
        <v>1940.07827</v>
      </c>
      <c r="F49" s="66">
        <f t="shared" si="0"/>
        <v>65.26097517491928</v>
      </c>
    </row>
    <row r="50" spans="1:6" ht="56.25">
      <c r="A50" s="62"/>
      <c r="B50" s="63" t="str">
        <f>'3 набор'!B15</f>
        <v>Расходы на обеспечение деятельности (оказание услуг) муниципальных учреждений</v>
      </c>
      <c r="C50" s="64" t="s">
        <v>628</v>
      </c>
      <c r="D50" s="65">
        <f>D51+D55+D58</f>
        <v>2972.7999999999997</v>
      </c>
      <c r="E50" s="65">
        <f>E51+E55+E58</f>
        <v>1940.07827</v>
      </c>
      <c r="F50" s="66">
        <f t="shared" si="0"/>
        <v>65.26097517491928</v>
      </c>
    </row>
    <row r="51" spans="1:6" ht="97.5" customHeight="1">
      <c r="A51" s="62"/>
      <c r="B51" s="63" t="str">
        <f>'3 набор'!B16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1" s="64" t="s">
        <v>632</v>
      </c>
      <c r="D51" s="65">
        <f>D52</f>
        <v>2679.6</v>
      </c>
      <c r="E51" s="65">
        <f>E52</f>
        <v>1722.52151</v>
      </c>
      <c r="F51" s="66">
        <f t="shared" si="0"/>
        <v>64.28278511718167</v>
      </c>
    </row>
    <row r="52" spans="1:6" ht="39" customHeight="1">
      <c r="A52" s="62"/>
      <c r="B52" s="63" t="str">
        <f>'3 набор'!B17</f>
        <v>Расходы на выплаты персоналу казенных учреждений</v>
      </c>
      <c r="C52" s="64" t="s">
        <v>632</v>
      </c>
      <c r="D52" s="65">
        <f>D53+D54</f>
        <v>2679.6</v>
      </c>
      <c r="E52" s="65">
        <f>E53+E54</f>
        <v>1722.52151</v>
      </c>
      <c r="F52" s="66">
        <f t="shared" si="0"/>
        <v>64.28278511718167</v>
      </c>
    </row>
    <row r="53" spans="1:6" ht="33.75" customHeight="1">
      <c r="A53" s="62"/>
      <c r="B53" s="63" t="str">
        <f>'3 набор'!B18</f>
        <v>Фонд оплаты труда учреждений</v>
      </c>
      <c r="C53" s="64" t="s">
        <v>630</v>
      </c>
      <c r="D53" s="65">
        <f>'3 набор'!E18</f>
        <v>2058.7</v>
      </c>
      <c r="E53" s="65">
        <f>'3 набор'!F18</f>
        <v>1340.69051</v>
      </c>
      <c r="F53" s="66">
        <f t="shared" si="0"/>
        <v>65.12316073250109</v>
      </c>
    </row>
    <row r="54" spans="1:6" ht="93.75">
      <c r="A54" s="62"/>
      <c r="B54" s="63" t="str">
        <f>'3 набор'!B19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54" s="64" t="s">
        <v>629</v>
      </c>
      <c r="D54" s="65">
        <f>'3 набор'!E19</f>
        <v>620.9</v>
      </c>
      <c r="E54" s="65">
        <f>'3 набор'!F19</f>
        <v>381.831</v>
      </c>
      <c r="F54" s="66">
        <f t="shared" si="0"/>
        <v>61.49637622805605</v>
      </c>
    </row>
    <row r="55" spans="1:6" ht="56.25">
      <c r="A55" s="62"/>
      <c r="B55" s="63" t="str">
        <f>'3 набор'!B21</f>
        <v>Закупка товаров, работ и услуг для обеспечения государственных (муниципальных) нужд</v>
      </c>
      <c r="C55" s="64" t="s">
        <v>627</v>
      </c>
      <c r="D55" s="65">
        <f>'3 набор'!E21</f>
        <v>292.6</v>
      </c>
      <c r="E55" s="65">
        <f>'3 набор'!F21</f>
        <v>217.55676</v>
      </c>
      <c r="F55" s="66">
        <f t="shared" si="0"/>
        <v>74.35295967190704</v>
      </c>
    </row>
    <row r="56" spans="1:6" ht="18.75" customHeight="1">
      <c r="A56" s="62"/>
      <c r="B56" s="63" t="str">
        <f>'3 набор'!B22</f>
        <v>Иные закупки товаров, работ и услуг для обеспечения государственных (муниципальных) нужд</v>
      </c>
      <c r="C56" s="64" t="s">
        <v>634</v>
      </c>
      <c r="D56" s="65">
        <f>'3 набор'!E22</f>
        <v>292.6</v>
      </c>
      <c r="E56" s="65">
        <f>'3 набор'!F22</f>
        <v>217.55676</v>
      </c>
      <c r="F56" s="66">
        <f t="shared" si="0"/>
        <v>74.35295967190704</v>
      </c>
    </row>
    <row r="57" spans="1:6" ht="18.75">
      <c r="A57" s="62"/>
      <c r="B57" s="63" t="str">
        <f>'3 набор'!B23</f>
        <v>Прочая закупка товаров, работ и услуг</v>
      </c>
      <c r="C57" s="64" t="s">
        <v>633</v>
      </c>
      <c r="D57" s="65">
        <f>'3 набор'!E23</f>
        <v>292.6</v>
      </c>
      <c r="E57" s="65">
        <f>'3 набор'!F23</f>
        <v>217.55676</v>
      </c>
      <c r="F57" s="66">
        <f t="shared" si="0"/>
        <v>74.35295967190704</v>
      </c>
    </row>
    <row r="58" spans="1:6" ht="18.75">
      <c r="A58" s="62"/>
      <c r="B58" s="63" t="str">
        <f>'3 набор'!B24</f>
        <v>Иные бюджетные ассигнования</v>
      </c>
      <c r="C58" s="64" t="s">
        <v>627</v>
      </c>
      <c r="D58" s="65">
        <f>'3 набор'!E24</f>
        <v>0.6</v>
      </c>
      <c r="E58" s="65">
        <f>'3 набор'!F24</f>
        <v>0</v>
      </c>
      <c r="F58" s="66">
        <f t="shared" si="0"/>
        <v>0</v>
      </c>
    </row>
    <row r="59" spans="1:6" ht="37.5">
      <c r="A59" s="62"/>
      <c r="B59" s="63" t="str">
        <f>'3 набор'!B25</f>
        <v>Уплата налогов, сборов и иных платежей</v>
      </c>
      <c r="C59" s="64" t="s">
        <v>636</v>
      </c>
      <c r="D59" s="65">
        <f>'3 набор'!E25</f>
        <v>0.6</v>
      </c>
      <c r="E59" s="65">
        <f>'3 набор'!F25</f>
        <v>0</v>
      </c>
      <c r="F59" s="66">
        <f t="shared" si="0"/>
        <v>0</v>
      </c>
    </row>
    <row r="60" spans="1:6" ht="18.75">
      <c r="A60" s="62"/>
      <c r="B60" s="63" t="str">
        <f>'3 набор'!B26</f>
        <v>Уплата иных платежей</v>
      </c>
      <c r="C60" s="64" t="s">
        <v>635</v>
      </c>
      <c r="D60" s="65">
        <f>'3 набор'!E26</f>
        <v>0.6</v>
      </c>
      <c r="E60" s="65">
        <f>'3 набор'!F26</f>
        <v>0</v>
      </c>
      <c r="F60" s="66">
        <f t="shared" si="0"/>
        <v>0</v>
      </c>
    </row>
    <row r="61" spans="1:6" ht="37.5">
      <c r="A61" s="62"/>
      <c r="B61" s="63" t="str">
        <f>'3 набор'!B27</f>
        <v>Реализация иных функций, связанных с муниципальным управлением</v>
      </c>
      <c r="C61" s="64" t="s">
        <v>639</v>
      </c>
      <c r="D61" s="65">
        <f aca="true" t="shared" si="6" ref="D61:E63">D62</f>
        <v>150</v>
      </c>
      <c r="E61" s="65">
        <f t="shared" si="6"/>
        <v>83.2786</v>
      </c>
      <c r="F61" s="66">
        <f t="shared" si="0"/>
        <v>55.51906666666666</v>
      </c>
    </row>
    <row r="62" spans="1:6" ht="56.25">
      <c r="A62" s="62"/>
      <c r="B62" s="63" t="str">
        <f>'3 набор'!B28</f>
        <v>Информационное освещение деятельности органов местного самоуправления</v>
      </c>
      <c r="C62" s="64" t="s">
        <v>578</v>
      </c>
      <c r="D62" s="65">
        <f t="shared" si="6"/>
        <v>150</v>
      </c>
      <c r="E62" s="65">
        <f t="shared" si="6"/>
        <v>83.2786</v>
      </c>
      <c r="F62" s="66">
        <f t="shared" si="0"/>
        <v>55.51906666666666</v>
      </c>
    </row>
    <row r="63" spans="1:6" ht="37.5">
      <c r="A63" s="62"/>
      <c r="B63" s="63" t="str">
        <f>'3 набор'!B29</f>
        <v>Иные расходы муниципального образования</v>
      </c>
      <c r="C63" s="64" t="s">
        <v>638</v>
      </c>
      <c r="D63" s="65">
        <f t="shared" si="6"/>
        <v>150</v>
      </c>
      <c r="E63" s="65">
        <f t="shared" si="6"/>
        <v>83.2786</v>
      </c>
      <c r="F63" s="66">
        <f t="shared" si="0"/>
        <v>55.51906666666666</v>
      </c>
    </row>
    <row r="64" spans="1:6" ht="56.25">
      <c r="A64" s="62"/>
      <c r="B64" s="63" t="str">
        <f>'3 набор'!B30</f>
        <v>Закупка товаров, работ и услуг для обеспечения государственных (муниципальных) нужд</v>
      </c>
      <c r="C64" s="64" t="s">
        <v>637</v>
      </c>
      <c r="D64" s="65">
        <f>'3 набор'!E32</f>
        <v>150</v>
      </c>
      <c r="E64" s="65">
        <f>'3 набор'!F32</f>
        <v>83.2786</v>
      </c>
      <c r="F64" s="66">
        <f t="shared" si="0"/>
        <v>55.51906666666666</v>
      </c>
    </row>
    <row r="65" spans="1:6" ht="18.75">
      <c r="A65" s="62"/>
      <c r="B65" s="63" t="s">
        <v>528</v>
      </c>
      <c r="C65" s="64" t="s">
        <v>615</v>
      </c>
      <c r="D65" s="65">
        <f>'3 набор'!E38</f>
        <v>8.5</v>
      </c>
      <c r="E65" s="65">
        <f>'3 набор'!F38</f>
        <v>8.029</v>
      </c>
      <c r="F65" s="66">
        <f t="shared" si="0"/>
        <v>94.45882352941176</v>
      </c>
    </row>
    <row r="66" spans="1:6" ht="18.75">
      <c r="A66" s="62"/>
      <c r="B66" s="63" t="s">
        <v>526</v>
      </c>
      <c r="C66" s="64" t="s">
        <v>614</v>
      </c>
      <c r="D66" s="65">
        <f>'3 набор'!E42</f>
        <v>301</v>
      </c>
      <c r="E66" s="65">
        <f>'3 набор'!F42</f>
        <v>248.53</v>
      </c>
      <c r="F66" s="66">
        <f t="shared" si="0"/>
        <v>82.56810631229236</v>
      </c>
    </row>
    <row r="67" spans="1:7" s="68" customFormat="1" ht="18.75">
      <c r="A67" s="62"/>
      <c r="B67" s="63" t="s">
        <v>527</v>
      </c>
      <c r="C67" s="64" t="s">
        <v>525</v>
      </c>
      <c r="D67" s="65">
        <f>'3 набор'!E49</f>
        <v>207.6</v>
      </c>
      <c r="E67" s="65">
        <f>'3 набор'!F49</f>
        <v>155.4</v>
      </c>
      <c r="F67" s="66">
        <f t="shared" si="0"/>
        <v>74.85549132947978</v>
      </c>
      <c r="G67" s="67"/>
    </row>
    <row r="68" spans="1:6" ht="75.75" customHeight="1">
      <c r="A68" s="62"/>
      <c r="B68" s="63" t="s">
        <v>470</v>
      </c>
      <c r="C68" s="64" t="s">
        <v>493</v>
      </c>
      <c r="D68" s="65">
        <f aca="true" t="shared" si="7" ref="D68:E70">D69</f>
        <v>1397.3</v>
      </c>
      <c r="E68" s="65">
        <f t="shared" si="7"/>
        <v>911.20423</v>
      </c>
      <c r="F68" s="66">
        <f t="shared" si="0"/>
        <v>65.2117820081586</v>
      </c>
    </row>
    <row r="69" spans="1:6" ht="56.25">
      <c r="A69" s="62"/>
      <c r="B69" s="63" t="s">
        <v>471</v>
      </c>
      <c r="C69" s="64" t="s">
        <v>489</v>
      </c>
      <c r="D69" s="65">
        <f t="shared" si="7"/>
        <v>1397.3</v>
      </c>
      <c r="E69" s="65">
        <f t="shared" si="7"/>
        <v>911.20423</v>
      </c>
      <c r="F69" s="66">
        <f t="shared" si="0"/>
        <v>65.2117820081586</v>
      </c>
    </row>
    <row r="70" spans="1:6" ht="37.5">
      <c r="A70" s="62"/>
      <c r="B70" s="63" t="s">
        <v>164</v>
      </c>
      <c r="C70" s="64" t="s">
        <v>490</v>
      </c>
      <c r="D70" s="65">
        <f t="shared" si="7"/>
        <v>1397.3</v>
      </c>
      <c r="E70" s="65">
        <f t="shared" si="7"/>
        <v>911.20423</v>
      </c>
      <c r="F70" s="66">
        <f t="shared" si="0"/>
        <v>65.2117820081586</v>
      </c>
    </row>
    <row r="71" spans="1:6" ht="56.25">
      <c r="A71" s="62"/>
      <c r="B71" s="63" t="s">
        <v>328</v>
      </c>
      <c r="C71" s="64" t="s">
        <v>492</v>
      </c>
      <c r="D71" s="65">
        <f>'3 набор'!E53</f>
        <v>1397.3</v>
      </c>
      <c r="E71" s="65">
        <f>'3 набор'!F53</f>
        <v>911.20423</v>
      </c>
      <c r="F71" s="66">
        <f t="shared" si="0"/>
        <v>65.2117820081586</v>
      </c>
    </row>
    <row r="72" spans="1:6" ht="18" customHeight="1">
      <c r="A72" s="62"/>
      <c r="B72" s="63" t="s">
        <v>150</v>
      </c>
      <c r="C72" s="64" t="s">
        <v>151</v>
      </c>
      <c r="D72" s="65">
        <f>D73+D78+D82</f>
        <v>165</v>
      </c>
      <c r="E72" s="65">
        <f>E73+E78+E82</f>
        <v>136.24519</v>
      </c>
      <c r="F72" s="66">
        <f t="shared" si="0"/>
        <v>82.57284242424244</v>
      </c>
    </row>
    <row r="73" spans="1:6" ht="37.5">
      <c r="A73" s="62"/>
      <c r="B73" s="63" t="s">
        <v>152</v>
      </c>
      <c r="C73" s="64" t="s">
        <v>153</v>
      </c>
      <c r="D73" s="65">
        <f>D74</f>
        <v>0</v>
      </c>
      <c r="E73" s="65">
        <f>E74</f>
        <v>0</v>
      </c>
      <c r="F73" s="66" t="e">
        <f t="shared" si="0"/>
        <v>#DIV/0!</v>
      </c>
    </row>
    <row r="74" spans="1:6" ht="37.5">
      <c r="A74" s="62"/>
      <c r="B74" s="63" t="s">
        <v>154</v>
      </c>
      <c r="C74" s="64" t="s">
        <v>155</v>
      </c>
      <c r="D74" s="65">
        <f>D75+D76+D77</f>
        <v>0</v>
      </c>
      <c r="E74" s="65">
        <f>E75+E76+E77</f>
        <v>0</v>
      </c>
      <c r="F74" s="66" t="e">
        <f t="shared" si="0"/>
        <v>#DIV/0!</v>
      </c>
    </row>
    <row r="75" spans="1:6" ht="37.5">
      <c r="A75" s="62"/>
      <c r="B75" s="63" t="s">
        <v>156</v>
      </c>
      <c r="C75" s="64" t="s">
        <v>157</v>
      </c>
      <c r="D75" s="65">
        <v>0</v>
      </c>
      <c r="E75" s="66">
        <v>0</v>
      </c>
      <c r="F75" s="66" t="e">
        <f t="shared" si="0"/>
        <v>#DIV/0!</v>
      </c>
    </row>
    <row r="76" spans="1:6" ht="37.5" customHeight="1">
      <c r="A76" s="62"/>
      <c r="B76" s="63" t="s">
        <v>138</v>
      </c>
      <c r="C76" s="64" t="s">
        <v>158</v>
      </c>
      <c r="D76" s="65">
        <v>0</v>
      </c>
      <c r="E76" s="66">
        <v>0</v>
      </c>
      <c r="F76" s="66" t="e">
        <f t="shared" si="0"/>
        <v>#DIV/0!</v>
      </c>
    </row>
    <row r="77" spans="1:6" ht="18.75" customHeight="1">
      <c r="A77" s="62"/>
      <c r="B77" s="63" t="s">
        <v>131</v>
      </c>
      <c r="C77" s="64" t="s">
        <v>159</v>
      </c>
      <c r="D77" s="65">
        <v>0</v>
      </c>
      <c r="E77" s="66">
        <v>0</v>
      </c>
      <c r="F77" s="66" t="e">
        <f t="shared" si="0"/>
        <v>#DIV/0!</v>
      </c>
    </row>
    <row r="78" spans="1:6" ht="36" customHeight="1">
      <c r="A78" s="62"/>
      <c r="B78" s="63" t="s">
        <v>160</v>
      </c>
      <c r="C78" s="64" t="s">
        <v>161</v>
      </c>
      <c r="D78" s="65">
        <f aca="true" t="shared" si="8" ref="D78:E80">D79</f>
        <v>0</v>
      </c>
      <c r="E78" s="65">
        <f t="shared" si="8"/>
        <v>0</v>
      </c>
      <c r="F78" s="66" t="e">
        <f t="shared" si="0"/>
        <v>#DIV/0!</v>
      </c>
    </row>
    <row r="79" spans="1:6" ht="36" customHeight="1">
      <c r="A79" s="62"/>
      <c r="B79" s="63" t="s">
        <v>162</v>
      </c>
      <c r="C79" s="64" t="s">
        <v>163</v>
      </c>
      <c r="D79" s="65">
        <f t="shared" si="8"/>
        <v>0</v>
      </c>
      <c r="E79" s="65">
        <f>E80</f>
        <v>0</v>
      </c>
      <c r="F79" s="66" t="e">
        <f t="shared" si="0"/>
        <v>#DIV/0!</v>
      </c>
    </row>
    <row r="80" spans="1:6" ht="18.75" customHeight="1">
      <c r="A80" s="62"/>
      <c r="B80" s="63" t="s">
        <v>164</v>
      </c>
      <c r="C80" s="64" t="s">
        <v>165</v>
      </c>
      <c r="D80" s="65">
        <f t="shared" si="8"/>
        <v>0</v>
      </c>
      <c r="E80" s="65">
        <f t="shared" si="8"/>
        <v>0</v>
      </c>
      <c r="F80" s="66" t="e">
        <f t="shared" si="0"/>
        <v>#DIV/0!</v>
      </c>
    </row>
    <row r="81" spans="1:6" ht="37.5" customHeight="1">
      <c r="A81" s="62"/>
      <c r="B81" s="63" t="s">
        <v>138</v>
      </c>
      <c r="C81" s="64" t="s">
        <v>166</v>
      </c>
      <c r="D81" s="65">
        <v>0</v>
      </c>
      <c r="E81" s="66">
        <v>0</v>
      </c>
      <c r="F81" s="66" t="e">
        <f t="shared" si="0"/>
        <v>#DIV/0!</v>
      </c>
    </row>
    <row r="82" spans="1:6" ht="40.5" customHeight="1">
      <c r="A82" s="62"/>
      <c r="B82" s="63" t="s">
        <v>172</v>
      </c>
      <c r="C82" s="64" t="s">
        <v>168</v>
      </c>
      <c r="D82" s="65">
        <f aca="true" t="shared" si="9" ref="D82:E84">D83</f>
        <v>165</v>
      </c>
      <c r="E82" s="65">
        <f t="shared" si="9"/>
        <v>136.24519</v>
      </c>
      <c r="F82" s="66">
        <f t="shared" si="0"/>
        <v>82.57284242424244</v>
      </c>
    </row>
    <row r="83" spans="1:6" ht="92.25" customHeight="1">
      <c r="A83" s="180"/>
      <c r="B83" s="63" t="s">
        <v>620</v>
      </c>
      <c r="C83" s="64" t="s">
        <v>617</v>
      </c>
      <c r="D83" s="181">
        <f t="shared" si="9"/>
        <v>165</v>
      </c>
      <c r="E83" s="181">
        <f t="shared" si="9"/>
        <v>136.24519</v>
      </c>
      <c r="F83" s="66">
        <f t="shared" si="0"/>
        <v>82.57284242424244</v>
      </c>
    </row>
    <row r="84" spans="1:6" ht="56.25">
      <c r="A84" s="180"/>
      <c r="B84" s="63" t="s">
        <v>400</v>
      </c>
      <c r="C84" s="64" t="s">
        <v>618</v>
      </c>
      <c r="D84" s="181">
        <f t="shared" si="9"/>
        <v>165</v>
      </c>
      <c r="E84" s="181">
        <f t="shared" si="9"/>
        <v>136.24519</v>
      </c>
      <c r="F84" s="66">
        <f t="shared" si="0"/>
        <v>82.57284242424244</v>
      </c>
    </row>
    <row r="85" spans="1:6" ht="56.25" customHeight="1">
      <c r="A85" s="180"/>
      <c r="B85" s="63" t="s">
        <v>619</v>
      </c>
      <c r="C85" s="64" t="s">
        <v>616</v>
      </c>
      <c r="D85" s="181">
        <f>'3 набор'!E112</f>
        <v>165</v>
      </c>
      <c r="E85" s="181">
        <f>'3 набор'!F112</f>
        <v>136.24519</v>
      </c>
      <c r="F85" s="66">
        <f t="shared" si="0"/>
        <v>82.57284242424244</v>
      </c>
    </row>
    <row r="86" spans="1:6" ht="37.5">
      <c r="A86" s="180"/>
      <c r="B86" s="63" t="s">
        <v>327</v>
      </c>
      <c r="C86" s="64" t="s">
        <v>408</v>
      </c>
      <c r="D86" s="181">
        <f>D87</f>
        <v>0</v>
      </c>
      <c r="E86" s="181">
        <f>E87</f>
        <v>0</v>
      </c>
      <c r="F86" s="66" t="e">
        <f t="shared" si="0"/>
        <v>#DIV/0!</v>
      </c>
    </row>
    <row r="87" spans="1:6" ht="18.75">
      <c r="A87" s="180"/>
      <c r="B87" s="63" t="s">
        <v>169</v>
      </c>
      <c r="C87" s="64" t="s">
        <v>406</v>
      </c>
      <c r="D87" s="65">
        <f>D88</f>
        <v>0</v>
      </c>
      <c r="E87" s="65">
        <f>E88</f>
        <v>0</v>
      </c>
      <c r="F87" s="66" t="e">
        <f t="shared" si="0"/>
        <v>#DIV/0!</v>
      </c>
    </row>
    <row r="88" spans="1:6" ht="37.5">
      <c r="A88" s="180"/>
      <c r="B88" s="63" t="s">
        <v>131</v>
      </c>
      <c r="C88" s="64" t="s">
        <v>407</v>
      </c>
      <c r="D88" s="65">
        <v>0</v>
      </c>
      <c r="E88" s="65">
        <v>0</v>
      </c>
      <c r="F88" s="66" t="e">
        <f t="shared" si="0"/>
        <v>#DIV/0!</v>
      </c>
    </row>
    <row r="89" spans="1:6" ht="18.75">
      <c r="A89" s="180" t="s">
        <v>173</v>
      </c>
      <c r="B89" s="182" t="s">
        <v>25</v>
      </c>
      <c r="C89" s="183" t="s">
        <v>174</v>
      </c>
      <c r="D89" s="184">
        <f aca="true" t="shared" si="10" ref="D89:E91">D90</f>
        <v>245.3</v>
      </c>
      <c r="E89" s="184">
        <f t="shared" si="10"/>
        <v>141.896</v>
      </c>
      <c r="F89" s="66">
        <f t="shared" si="0"/>
        <v>57.845902975947816</v>
      </c>
    </row>
    <row r="90" spans="1:6" ht="37.5">
      <c r="A90" s="180" t="s">
        <v>175</v>
      </c>
      <c r="B90" s="182" t="s">
        <v>26</v>
      </c>
      <c r="C90" s="183" t="s">
        <v>176</v>
      </c>
      <c r="D90" s="184">
        <f t="shared" si="10"/>
        <v>245.3</v>
      </c>
      <c r="E90" s="184">
        <f t="shared" si="10"/>
        <v>141.896</v>
      </c>
      <c r="F90" s="66">
        <f t="shared" si="0"/>
        <v>57.845902975947816</v>
      </c>
    </row>
    <row r="91" spans="1:6" ht="18" customHeight="1">
      <c r="A91" s="180"/>
      <c r="B91" s="182" t="s">
        <v>123</v>
      </c>
      <c r="C91" s="183" t="s">
        <v>177</v>
      </c>
      <c r="D91" s="184">
        <f t="shared" si="10"/>
        <v>245.3</v>
      </c>
      <c r="E91" s="184">
        <f t="shared" si="10"/>
        <v>141.896</v>
      </c>
      <c r="F91" s="66">
        <f t="shared" si="0"/>
        <v>57.845902975947816</v>
      </c>
    </row>
    <row r="92" spans="1:6" ht="57" customHeight="1">
      <c r="A92" s="180"/>
      <c r="B92" s="182" t="s">
        <v>178</v>
      </c>
      <c r="C92" s="183" t="s">
        <v>179</v>
      </c>
      <c r="D92" s="184">
        <f>D93</f>
        <v>245.3</v>
      </c>
      <c r="E92" s="184">
        <f>E93</f>
        <v>141.896</v>
      </c>
      <c r="F92" s="66">
        <f t="shared" si="0"/>
        <v>57.845902975947816</v>
      </c>
    </row>
    <row r="93" spans="1:6" ht="56.25">
      <c r="A93" s="180"/>
      <c r="B93" s="182" t="s">
        <v>358</v>
      </c>
      <c r="C93" s="183" t="s">
        <v>180</v>
      </c>
      <c r="D93" s="184">
        <f>D94+D95</f>
        <v>245.3</v>
      </c>
      <c r="E93" s="184">
        <f>E94+E95</f>
        <v>141.896</v>
      </c>
      <c r="F93" s="66">
        <f t="shared" si="0"/>
        <v>57.845902975947816</v>
      </c>
    </row>
    <row r="94" spans="1:6" ht="37.5">
      <c r="A94" s="180"/>
      <c r="B94" s="182" t="s">
        <v>118</v>
      </c>
      <c r="C94" s="183" t="s">
        <v>640</v>
      </c>
      <c r="D94" s="184">
        <f>'3 набор'!E77</f>
        <v>188.4</v>
      </c>
      <c r="E94" s="184">
        <f>'3 набор'!F77</f>
        <v>109.445</v>
      </c>
      <c r="F94" s="66">
        <f aca="true" t="shared" si="11" ref="F94:F162">E94/D94*100</f>
        <v>58.09182590233545</v>
      </c>
    </row>
    <row r="95" spans="1:6" ht="75">
      <c r="A95" s="180"/>
      <c r="B95" s="182" t="s">
        <v>399</v>
      </c>
      <c r="C95" s="183" t="s">
        <v>641</v>
      </c>
      <c r="D95" s="184">
        <f>'3 набор'!E81</f>
        <v>56.9</v>
      </c>
      <c r="E95" s="184">
        <f>'3 набор'!F81</f>
        <v>32.451</v>
      </c>
      <c r="F95" s="66">
        <f t="shared" si="11"/>
        <v>57.03163444639719</v>
      </c>
    </row>
    <row r="96" spans="1:6" ht="37.5">
      <c r="A96" s="62" t="s">
        <v>181</v>
      </c>
      <c r="B96" s="63" t="s">
        <v>182</v>
      </c>
      <c r="C96" s="69" t="s">
        <v>183</v>
      </c>
      <c r="D96" s="65">
        <f>D97+D102</f>
        <v>7</v>
      </c>
      <c r="E96" s="65">
        <f>E97+E102</f>
        <v>0</v>
      </c>
      <c r="F96" s="66">
        <f t="shared" si="11"/>
        <v>0</v>
      </c>
    </row>
    <row r="97" spans="1:6" ht="18.75">
      <c r="A97" s="62"/>
      <c r="B97" s="63" t="s">
        <v>185</v>
      </c>
      <c r="C97" s="69" t="s">
        <v>186</v>
      </c>
      <c r="D97" s="65">
        <f aca="true" t="shared" si="12" ref="D97:E100">D98</f>
        <v>5</v>
      </c>
      <c r="E97" s="65">
        <f t="shared" si="12"/>
        <v>0</v>
      </c>
      <c r="F97" s="66">
        <f>E97/D97*100</f>
        <v>0</v>
      </c>
    </row>
    <row r="98" spans="1:6" ht="39" customHeight="1">
      <c r="A98" s="62"/>
      <c r="B98" s="63" t="s">
        <v>187</v>
      </c>
      <c r="C98" s="69" t="s">
        <v>188</v>
      </c>
      <c r="D98" s="65">
        <f t="shared" si="12"/>
        <v>5</v>
      </c>
      <c r="E98" s="65">
        <f t="shared" si="12"/>
        <v>0</v>
      </c>
      <c r="F98" s="66">
        <f>E98/D98*100</f>
        <v>0</v>
      </c>
    </row>
    <row r="99" spans="1:6" ht="93.75">
      <c r="A99" s="62"/>
      <c r="B99" s="63" t="s">
        <v>734</v>
      </c>
      <c r="C99" s="69" t="s">
        <v>189</v>
      </c>
      <c r="D99" s="65">
        <f t="shared" si="12"/>
        <v>5</v>
      </c>
      <c r="E99" s="65">
        <f t="shared" si="12"/>
        <v>0</v>
      </c>
      <c r="F99" s="66">
        <f>E99/D99*100</f>
        <v>0</v>
      </c>
    </row>
    <row r="100" spans="1:6" ht="18.75">
      <c r="A100" s="62"/>
      <c r="B100" s="63" t="s">
        <v>172</v>
      </c>
      <c r="C100" s="69" t="s">
        <v>190</v>
      </c>
      <c r="D100" s="65">
        <f t="shared" si="12"/>
        <v>5</v>
      </c>
      <c r="E100" s="65">
        <f t="shared" si="12"/>
        <v>0</v>
      </c>
      <c r="F100" s="66">
        <f>E100/D100*100</f>
        <v>0</v>
      </c>
    </row>
    <row r="101" spans="1:6" ht="56.25">
      <c r="A101" s="62"/>
      <c r="B101" s="63" t="s">
        <v>400</v>
      </c>
      <c r="C101" s="69" t="s">
        <v>482</v>
      </c>
      <c r="D101" s="65">
        <v>5</v>
      </c>
      <c r="E101" s="65">
        <f>'3 набор'!F146</f>
        <v>0</v>
      </c>
      <c r="F101" s="66">
        <f>E101/D101*100</f>
        <v>0</v>
      </c>
    </row>
    <row r="102" spans="1:6" ht="37.5">
      <c r="A102" s="62"/>
      <c r="B102" s="63" t="s">
        <v>642</v>
      </c>
      <c r="C102" s="69" t="s">
        <v>700</v>
      </c>
      <c r="D102" s="65">
        <f>D103+D108</f>
        <v>2</v>
      </c>
      <c r="E102" s="65">
        <f>E103+E108</f>
        <v>0</v>
      </c>
      <c r="F102" s="66">
        <f t="shared" si="11"/>
        <v>0</v>
      </c>
    </row>
    <row r="103" spans="1:6" ht="133.5" customHeight="1">
      <c r="A103" s="62"/>
      <c r="B103" s="63" t="s">
        <v>733</v>
      </c>
      <c r="C103" s="69" t="s">
        <v>701</v>
      </c>
      <c r="D103" s="65">
        <f>D104</f>
        <v>1</v>
      </c>
      <c r="E103" s="65">
        <f>E104</f>
        <v>0</v>
      </c>
      <c r="F103" s="66">
        <f t="shared" si="11"/>
        <v>0</v>
      </c>
    </row>
    <row r="104" spans="1:6" ht="18.75">
      <c r="A104" s="62"/>
      <c r="B104" s="63" t="s">
        <v>172</v>
      </c>
      <c r="C104" s="69" t="s">
        <v>699</v>
      </c>
      <c r="D104" s="65">
        <f>D105</f>
        <v>1</v>
      </c>
      <c r="E104" s="65">
        <f>E105</f>
        <v>0</v>
      </c>
      <c r="F104" s="66">
        <f t="shared" si="11"/>
        <v>0</v>
      </c>
    </row>
    <row r="105" spans="1:6" ht="36" customHeight="1">
      <c r="A105" s="62"/>
      <c r="B105" s="63" t="s">
        <v>138</v>
      </c>
      <c r="C105" s="69" t="s">
        <v>702</v>
      </c>
      <c r="D105" s="65">
        <v>1</v>
      </c>
      <c r="E105" s="65">
        <f>'3 набор'!F236</f>
        <v>0</v>
      </c>
      <c r="F105" s="66">
        <f t="shared" si="11"/>
        <v>0</v>
      </c>
    </row>
    <row r="106" spans="1:6" ht="120.75" customHeight="1">
      <c r="A106" s="62"/>
      <c r="B106" s="63" t="s">
        <v>508</v>
      </c>
      <c r="C106" s="69" t="s">
        <v>703</v>
      </c>
      <c r="D106" s="65">
        <f>D107</f>
        <v>1</v>
      </c>
      <c r="E106" s="65">
        <f>E107</f>
        <v>0</v>
      </c>
      <c r="F106" s="66">
        <f t="shared" si="11"/>
        <v>0</v>
      </c>
    </row>
    <row r="107" spans="1:6" ht="36" customHeight="1">
      <c r="A107" s="62"/>
      <c r="B107" s="63" t="s">
        <v>225</v>
      </c>
      <c r="C107" s="69" t="s">
        <v>705</v>
      </c>
      <c r="D107" s="65">
        <f>D108</f>
        <v>1</v>
      </c>
      <c r="E107" s="65">
        <f>E108</f>
        <v>0</v>
      </c>
      <c r="F107" s="66">
        <f t="shared" si="11"/>
        <v>0</v>
      </c>
    </row>
    <row r="108" spans="1:6" ht="36" customHeight="1">
      <c r="A108" s="62"/>
      <c r="B108" s="63" t="s">
        <v>138</v>
      </c>
      <c r="C108" s="69" t="s">
        <v>704</v>
      </c>
      <c r="D108" s="65">
        <f>'3 набор'!E252</f>
        <v>1</v>
      </c>
      <c r="E108" s="65">
        <f>'3 набор'!F252</f>
        <v>0</v>
      </c>
      <c r="F108" s="66">
        <f t="shared" si="11"/>
        <v>0</v>
      </c>
    </row>
    <row r="109" spans="1:6" ht="18.75">
      <c r="A109" s="62" t="s">
        <v>193</v>
      </c>
      <c r="B109" s="63" t="s">
        <v>15</v>
      </c>
      <c r="C109" s="69" t="s">
        <v>194</v>
      </c>
      <c r="D109" s="65">
        <f>D122+D110</f>
        <v>10453.999999999998</v>
      </c>
      <c r="E109" s="65">
        <f>E122+E110</f>
        <v>8916.74856</v>
      </c>
      <c r="F109" s="66">
        <f t="shared" si="11"/>
        <v>85.29508857853455</v>
      </c>
    </row>
    <row r="110" spans="1:6" ht="37.5">
      <c r="A110" s="62" t="s">
        <v>195</v>
      </c>
      <c r="B110" s="63" t="s">
        <v>79</v>
      </c>
      <c r="C110" s="69" t="s">
        <v>196</v>
      </c>
      <c r="D110" s="65">
        <f>D111</f>
        <v>10278.199999999999</v>
      </c>
      <c r="E110" s="65">
        <f>E111</f>
        <v>8788.24856</v>
      </c>
      <c r="F110" s="66">
        <f t="shared" si="11"/>
        <v>85.50377069914965</v>
      </c>
    </row>
    <row r="111" spans="1:6" ht="18.75">
      <c r="A111" s="62"/>
      <c r="B111" s="63" t="s">
        <v>197</v>
      </c>
      <c r="C111" s="69" t="s">
        <v>198</v>
      </c>
      <c r="D111" s="65">
        <f>D112+D117+D116</f>
        <v>10278.199999999999</v>
      </c>
      <c r="E111" s="65">
        <f>E112+E117+E116</f>
        <v>8788.24856</v>
      </c>
      <c r="F111" s="66">
        <f t="shared" si="11"/>
        <v>85.50377069914965</v>
      </c>
    </row>
    <row r="112" spans="1:6" ht="73.5" customHeight="1">
      <c r="A112" s="62"/>
      <c r="B112" s="63" t="s">
        <v>199</v>
      </c>
      <c r="C112" s="69" t="s">
        <v>200</v>
      </c>
      <c r="D112" s="185">
        <f>D113</f>
        <v>2083.7</v>
      </c>
      <c r="E112" s="185">
        <f>E113</f>
        <v>1072.7862</v>
      </c>
      <c r="F112" s="66">
        <f t="shared" si="11"/>
        <v>51.48467629697174</v>
      </c>
    </row>
    <row r="113" spans="1:6" ht="73.5" customHeight="1">
      <c r="A113" s="62"/>
      <c r="B113" s="63" t="s">
        <v>201</v>
      </c>
      <c r="C113" s="69" t="s">
        <v>202</v>
      </c>
      <c r="D113" s="65">
        <f>D114</f>
        <v>2083.7</v>
      </c>
      <c r="E113" s="65">
        <f>E114</f>
        <v>1072.7862</v>
      </c>
      <c r="F113" s="66">
        <f t="shared" si="11"/>
        <v>51.48467629697174</v>
      </c>
    </row>
    <row r="114" spans="1:6" ht="36" customHeight="1">
      <c r="A114" s="62"/>
      <c r="B114" s="63" t="s">
        <v>138</v>
      </c>
      <c r="C114" s="69" t="s">
        <v>203</v>
      </c>
      <c r="D114" s="65">
        <f>'3 набор'!E119</f>
        <v>2083.7</v>
      </c>
      <c r="E114" s="65">
        <f>'3 набор'!F119</f>
        <v>1072.7862</v>
      </c>
      <c r="F114" s="66">
        <f t="shared" si="11"/>
        <v>51.48467629697174</v>
      </c>
    </row>
    <row r="115" spans="1:6" ht="36" customHeight="1">
      <c r="A115" s="62"/>
      <c r="B115" s="70" t="s">
        <v>506</v>
      </c>
      <c r="C115" s="69" t="s">
        <v>509</v>
      </c>
      <c r="D115" s="65">
        <f>D116</f>
        <v>1702.8</v>
      </c>
      <c r="E115" s="65">
        <f>E116</f>
        <v>1231.07872</v>
      </c>
      <c r="F115" s="66">
        <f t="shared" si="11"/>
        <v>72.29731735964295</v>
      </c>
    </row>
    <row r="116" spans="1:6" ht="45.75" customHeight="1">
      <c r="A116" s="62"/>
      <c r="B116" s="70" t="s">
        <v>328</v>
      </c>
      <c r="C116" s="69" t="s">
        <v>510</v>
      </c>
      <c r="D116" s="65">
        <f>'3 набор'!E121</f>
        <v>1702.8</v>
      </c>
      <c r="E116" s="65">
        <f>'3 набор'!F121</f>
        <v>1231.07872</v>
      </c>
      <c r="F116" s="66">
        <f t="shared" si="11"/>
        <v>72.29731735964295</v>
      </c>
    </row>
    <row r="117" spans="1:6" ht="150">
      <c r="A117" s="62"/>
      <c r="B117" s="63" t="s">
        <v>681</v>
      </c>
      <c r="C117" s="69" t="s">
        <v>204</v>
      </c>
      <c r="D117" s="185">
        <f>D119</f>
        <v>6491.7</v>
      </c>
      <c r="E117" s="185">
        <f>E119</f>
        <v>6484.38364</v>
      </c>
      <c r="F117" s="66">
        <f t="shared" si="11"/>
        <v>99.88729670194249</v>
      </c>
    </row>
    <row r="118" spans="1:6" ht="56.25">
      <c r="A118" s="62"/>
      <c r="B118" s="63" t="s">
        <v>205</v>
      </c>
      <c r="C118" s="69" t="s">
        <v>485</v>
      </c>
      <c r="D118" s="65">
        <f aca="true" t="shared" si="13" ref="D118:E120">D119</f>
        <v>6491.7</v>
      </c>
      <c r="E118" s="65">
        <f t="shared" si="13"/>
        <v>6484.38364</v>
      </c>
      <c r="F118" s="66">
        <f t="shared" si="11"/>
        <v>99.88729670194249</v>
      </c>
    </row>
    <row r="119" spans="1:6" ht="39.75" customHeight="1">
      <c r="A119" s="62"/>
      <c r="B119" s="63" t="s">
        <v>138</v>
      </c>
      <c r="C119" s="69" t="s">
        <v>486</v>
      </c>
      <c r="D119" s="65">
        <f t="shared" si="13"/>
        <v>6491.7</v>
      </c>
      <c r="E119" s="65">
        <f t="shared" si="13"/>
        <v>6484.38364</v>
      </c>
      <c r="F119" s="66">
        <f t="shared" si="11"/>
        <v>99.88729670194249</v>
      </c>
    </row>
    <row r="120" spans="1:6" ht="56.25">
      <c r="A120" s="62"/>
      <c r="B120" s="63" t="s">
        <v>483</v>
      </c>
      <c r="C120" s="69" t="s">
        <v>487</v>
      </c>
      <c r="D120" s="65">
        <f t="shared" si="13"/>
        <v>6491.7</v>
      </c>
      <c r="E120" s="65">
        <f t="shared" si="13"/>
        <v>6484.38364</v>
      </c>
      <c r="F120" s="66">
        <f t="shared" si="11"/>
        <v>99.88729670194249</v>
      </c>
    </row>
    <row r="121" spans="1:6" ht="41.25" customHeight="1">
      <c r="A121" s="62"/>
      <c r="B121" s="63" t="s">
        <v>138</v>
      </c>
      <c r="C121" s="69" t="s">
        <v>488</v>
      </c>
      <c r="D121" s="65">
        <f>'3 набор'!E130</f>
        <v>6491.7</v>
      </c>
      <c r="E121" s="65">
        <f>'3 набор'!F130</f>
        <v>6484.38364</v>
      </c>
      <c r="F121" s="66">
        <f t="shared" si="11"/>
        <v>99.88729670194249</v>
      </c>
    </row>
    <row r="122" spans="1:6" ht="37.5">
      <c r="A122" s="62" t="s">
        <v>206</v>
      </c>
      <c r="B122" s="63" t="s">
        <v>14</v>
      </c>
      <c r="C122" s="69" t="s">
        <v>207</v>
      </c>
      <c r="D122" s="65">
        <f>D124+D128</f>
        <v>175.8</v>
      </c>
      <c r="E122" s="65">
        <f>E124+E128</f>
        <v>128.5</v>
      </c>
      <c r="F122" s="66">
        <f t="shared" si="11"/>
        <v>73.09442548350398</v>
      </c>
    </row>
    <row r="123" spans="1:6" ht="56.25">
      <c r="A123" s="62"/>
      <c r="B123" s="63" t="s">
        <v>326</v>
      </c>
      <c r="C123" s="69" t="s">
        <v>484</v>
      </c>
      <c r="D123" s="65">
        <f>D124</f>
        <v>173.5</v>
      </c>
      <c r="E123" s="65">
        <f>E124</f>
        <v>128.5</v>
      </c>
      <c r="F123" s="66">
        <f t="shared" si="11"/>
        <v>74.06340057636888</v>
      </c>
    </row>
    <row r="124" spans="1:6" ht="37.5">
      <c r="A124" s="62"/>
      <c r="B124" s="63" t="s">
        <v>167</v>
      </c>
      <c r="C124" s="69" t="s">
        <v>208</v>
      </c>
      <c r="D124" s="65">
        <f>D125</f>
        <v>173.5</v>
      </c>
      <c r="E124" s="65">
        <f aca="true" t="shared" si="14" ref="D124:E126">E125</f>
        <v>128.5</v>
      </c>
      <c r="F124" s="66">
        <f t="shared" si="11"/>
        <v>74.06340057636888</v>
      </c>
    </row>
    <row r="125" spans="1:6" ht="37.5">
      <c r="A125" s="62"/>
      <c r="B125" s="63" t="s">
        <v>209</v>
      </c>
      <c r="C125" s="69" t="s">
        <v>210</v>
      </c>
      <c r="D125" s="65">
        <f t="shared" si="14"/>
        <v>173.5</v>
      </c>
      <c r="E125" s="65">
        <f t="shared" si="14"/>
        <v>128.5</v>
      </c>
      <c r="F125" s="66">
        <f t="shared" si="11"/>
        <v>74.06340057636888</v>
      </c>
    </row>
    <row r="126" spans="1:6" ht="56.25">
      <c r="A126" s="62"/>
      <c r="B126" s="63" t="s">
        <v>171</v>
      </c>
      <c r="C126" s="69" t="s">
        <v>211</v>
      </c>
      <c r="D126" s="65">
        <f t="shared" si="14"/>
        <v>173.5</v>
      </c>
      <c r="E126" s="65">
        <f t="shared" si="14"/>
        <v>128.5</v>
      </c>
      <c r="F126" s="66">
        <f t="shared" si="11"/>
        <v>74.06340057636888</v>
      </c>
    </row>
    <row r="127" spans="1:6" ht="18.75">
      <c r="A127" s="62"/>
      <c r="B127" s="63" t="s">
        <v>105</v>
      </c>
      <c r="C127" s="69" t="s">
        <v>212</v>
      </c>
      <c r="D127" s="65">
        <f>'3 набор'!E109</f>
        <v>173.5</v>
      </c>
      <c r="E127" s="65">
        <f>'3 набор'!F109</f>
        <v>128.5</v>
      </c>
      <c r="F127" s="66">
        <f t="shared" si="11"/>
        <v>74.06340057636888</v>
      </c>
    </row>
    <row r="128" spans="1:6" ht="93.75">
      <c r="A128" s="62"/>
      <c r="B128" s="63" t="s">
        <v>213</v>
      </c>
      <c r="C128" s="69" t="s">
        <v>214</v>
      </c>
      <c r="D128" s="65">
        <f aca="true" t="shared" si="15" ref="D128:E131">D129</f>
        <v>2.3</v>
      </c>
      <c r="E128" s="65">
        <f t="shared" si="15"/>
        <v>0</v>
      </c>
      <c r="F128" s="66">
        <f t="shared" si="11"/>
        <v>0</v>
      </c>
    </row>
    <row r="129" spans="1:6" ht="37.5">
      <c r="A129" s="62"/>
      <c r="B129" s="63" t="s">
        <v>215</v>
      </c>
      <c r="C129" s="69" t="s">
        <v>216</v>
      </c>
      <c r="D129" s="65">
        <f t="shared" si="15"/>
        <v>2.3</v>
      </c>
      <c r="E129" s="65">
        <f t="shared" si="15"/>
        <v>0</v>
      </c>
      <c r="F129" s="66">
        <f t="shared" si="11"/>
        <v>0</v>
      </c>
    </row>
    <row r="130" spans="1:6" ht="77.25" customHeight="1">
      <c r="A130" s="62"/>
      <c r="B130" s="63" t="s">
        <v>728</v>
      </c>
      <c r="C130" s="69" t="s">
        <v>217</v>
      </c>
      <c r="D130" s="65">
        <f t="shared" si="15"/>
        <v>2.3</v>
      </c>
      <c r="E130" s="65">
        <f t="shared" si="15"/>
        <v>0</v>
      </c>
      <c r="F130" s="66">
        <f t="shared" si="11"/>
        <v>0</v>
      </c>
    </row>
    <row r="131" spans="1:6" ht="18.75">
      <c r="A131" s="62"/>
      <c r="B131" s="63" t="s">
        <v>172</v>
      </c>
      <c r="C131" s="69" t="s">
        <v>218</v>
      </c>
      <c r="D131" s="65">
        <f t="shared" si="15"/>
        <v>2.3</v>
      </c>
      <c r="E131" s="65">
        <f t="shared" si="15"/>
        <v>0</v>
      </c>
      <c r="F131" s="66">
        <f t="shared" si="11"/>
        <v>0</v>
      </c>
    </row>
    <row r="132" spans="1:6" ht="41.25" customHeight="1">
      <c r="A132" s="62"/>
      <c r="B132" s="63" t="s">
        <v>138</v>
      </c>
      <c r="C132" s="69" t="s">
        <v>219</v>
      </c>
      <c r="D132" s="65">
        <f>'3 набор'!E178</f>
        <v>2.3</v>
      </c>
      <c r="E132" s="65">
        <f>'3 набор'!F178</f>
        <v>0</v>
      </c>
      <c r="F132" s="66">
        <f t="shared" si="11"/>
        <v>0</v>
      </c>
    </row>
    <row r="133" spans="1:6" ht="18.75">
      <c r="A133" s="62" t="s">
        <v>220</v>
      </c>
      <c r="B133" s="63" t="s">
        <v>13</v>
      </c>
      <c r="C133" s="69" t="s">
        <v>221</v>
      </c>
      <c r="D133" s="65">
        <f>D134+D144</f>
        <v>1882.4</v>
      </c>
      <c r="E133" s="65">
        <f>E134+E144</f>
        <v>1519.16739</v>
      </c>
      <c r="F133" s="66">
        <f t="shared" si="11"/>
        <v>80.70375</v>
      </c>
    </row>
    <row r="134" spans="1:6" ht="18.75">
      <c r="A134" s="62" t="s">
        <v>222</v>
      </c>
      <c r="B134" s="63" t="s">
        <v>12</v>
      </c>
      <c r="C134" s="69" t="s">
        <v>223</v>
      </c>
      <c r="D134" s="65">
        <f>D135</f>
        <v>705.4</v>
      </c>
      <c r="E134" s="65">
        <f>E135</f>
        <v>427.48494</v>
      </c>
      <c r="F134" s="66">
        <f t="shared" si="11"/>
        <v>60.601777714771764</v>
      </c>
    </row>
    <row r="135" spans="1:6" ht="18.75">
      <c r="A135" s="62"/>
      <c r="B135" s="63" t="s">
        <v>184</v>
      </c>
      <c r="C135" s="69" t="s">
        <v>224</v>
      </c>
      <c r="D135" s="65">
        <f>D141+D142</f>
        <v>705.4</v>
      </c>
      <c r="E135" s="65">
        <f>E141+E142</f>
        <v>427.48494</v>
      </c>
      <c r="F135" s="66">
        <f t="shared" si="11"/>
        <v>60.601777714771764</v>
      </c>
    </row>
    <row r="136" spans="1:6" ht="18.75">
      <c r="A136" s="62"/>
      <c r="B136" s="60" t="s">
        <v>519</v>
      </c>
      <c r="C136" s="216" t="s">
        <v>599</v>
      </c>
      <c r="D136" s="65">
        <f>D137</f>
        <v>0</v>
      </c>
      <c r="E136" s="65">
        <f>E137</f>
        <v>0</v>
      </c>
      <c r="F136" s="66" t="e">
        <f t="shared" si="11"/>
        <v>#DIV/0!</v>
      </c>
    </row>
    <row r="137" spans="1:6" ht="40.5" customHeight="1">
      <c r="A137" s="62"/>
      <c r="B137" s="60" t="s">
        <v>593</v>
      </c>
      <c r="C137" s="216" t="s">
        <v>600</v>
      </c>
      <c r="D137" s="185">
        <f aca="true" t="shared" si="16" ref="D137:E139">D138</f>
        <v>0</v>
      </c>
      <c r="E137" s="185">
        <f t="shared" si="16"/>
        <v>0</v>
      </c>
      <c r="F137" s="66" t="e">
        <f t="shared" si="11"/>
        <v>#DIV/0!</v>
      </c>
    </row>
    <row r="138" spans="1:6" ht="56.25">
      <c r="A138" s="62"/>
      <c r="B138" s="60" t="s">
        <v>552</v>
      </c>
      <c r="C138" s="216" t="s">
        <v>601</v>
      </c>
      <c r="D138" s="65">
        <f t="shared" si="16"/>
        <v>0</v>
      </c>
      <c r="E138" s="65">
        <f t="shared" si="16"/>
        <v>0</v>
      </c>
      <c r="F138" s="66" t="e">
        <f t="shared" si="11"/>
        <v>#DIV/0!</v>
      </c>
    </row>
    <row r="139" spans="1:6" ht="18.75">
      <c r="A139" s="62"/>
      <c r="B139" s="60" t="s">
        <v>530</v>
      </c>
      <c r="C139" s="216" t="s">
        <v>602</v>
      </c>
      <c r="D139" s="65">
        <f t="shared" si="16"/>
        <v>0</v>
      </c>
      <c r="E139" s="65">
        <f t="shared" si="16"/>
        <v>0</v>
      </c>
      <c r="F139" s="66" t="e">
        <f t="shared" si="11"/>
        <v>#DIV/0!</v>
      </c>
    </row>
    <row r="140" spans="1:7" s="68" customFormat="1" ht="36" customHeight="1">
      <c r="A140" s="62"/>
      <c r="B140" s="60" t="s">
        <v>553</v>
      </c>
      <c r="C140" s="216" t="s">
        <v>603</v>
      </c>
      <c r="D140" s="65">
        <f>'3 набор'!E229</f>
        <v>0</v>
      </c>
      <c r="E140" s="65">
        <f>'3 набор'!F229</f>
        <v>0</v>
      </c>
      <c r="F140" s="66" t="e">
        <f t="shared" si="11"/>
        <v>#DIV/0!</v>
      </c>
      <c r="G140" s="67"/>
    </row>
    <row r="141" spans="1:7" s="68" customFormat="1" ht="75">
      <c r="A141" s="62"/>
      <c r="B141" s="60" t="s">
        <v>553</v>
      </c>
      <c r="C141" s="69" t="s">
        <v>529</v>
      </c>
      <c r="D141" s="65">
        <f>'3 набор'!E218</f>
        <v>120</v>
      </c>
      <c r="E141" s="65">
        <f>'3 набор'!F218</f>
        <v>0</v>
      </c>
      <c r="F141" s="66">
        <f t="shared" si="11"/>
        <v>0</v>
      </c>
      <c r="G141" s="67"/>
    </row>
    <row r="142" spans="1:7" s="68" customFormat="1" ht="56.25">
      <c r="A142" s="62"/>
      <c r="B142" s="63" t="s">
        <v>328</v>
      </c>
      <c r="C142" s="69" t="s">
        <v>531</v>
      </c>
      <c r="D142" s="65">
        <f>D143</f>
        <v>585.4</v>
      </c>
      <c r="E142" s="65">
        <f>E143</f>
        <v>427.48494</v>
      </c>
      <c r="F142" s="66">
        <f t="shared" si="11"/>
        <v>73.02441749231295</v>
      </c>
      <c r="G142" s="67"/>
    </row>
    <row r="143" spans="1:7" s="68" customFormat="1" ht="56.25">
      <c r="A143" s="62"/>
      <c r="B143" s="63" t="s">
        <v>328</v>
      </c>
      <c r="C143" s="69" t="s">
        <v>514</v>
      </c>
      <c r="D143" s="65">
        <f>'3 набор'!E214</f>
        <v>585.4</v>
      </c>
      <c r="E143" s="65">
        <f>'3 набор'!F214</f>
        <v>427.48494</v>
      </c>
      <c r="F143" s="66">
        <f t="shared" si="11"/>
        <v>73.02441749231295</v>
      </c>
      <c r="G143" s="67"/>
    </row>
    <row r="144" spans="1:6" ht="18.75">
      <c r="A144" s="62" t="s">
        <v>226</v>
      </c>
      <c r="B144" s="63" t="s">
        <v>11</v>
      </c>
      <c r="C144" s="69" t="s">
        <v>227</v>
      </c>
      <c r="D144" s="65">
        <f>D145+D152+D158</f>
        <v>1177</v>
      </c>
      <c r="E144" s="65">
        <f>E145+E152+E158</f>
        <v>1091.68245</v>
      </c>
      <c r="F144" s="66">
        <f t="shared" si="11"/>
        <v>92.7512701784197</v>
      </c>
    </row>
    <row r="145" spans="1:6" ht="117.75" customHeight="1">
      <c r="A145" s="62"/>
      <c r="B145" s="63" t="s">
        <v>621</v>
      </c>
      <c r="C145" s="69" t="s">
        <v>622</v>
      </c>
      <c r="D145" s="65">
        <f>D146</f>
        <v>1038.4</v>
      </c>
      <c r="E145" s="65">
        <f>E146</f>
        <v>1005.12238</v>
      </c>
      <c r="F145" s="66">
        <f t="shared" si="11"/>
        <v>96.79529853620956</v>
      </c>
    </row>
    <row r="146" spans="1:6" ht="18.75">
      <c r="A146" s="62"/>
      <c r="B146" s="63" t="s">
        <v>172</v>
      </c>
      <c r="C146" s="69" t="s">
        <v>524</v>
      </c>
      <c r="D146" s="65">
        <f>D147</f>
        <v>1038.4</v>
      </c>
      <c r="E146" s="65">
        <f>E147</f>
        <v>1005.12238</v>
      </c>
      <c r="F146" s="66">
        <f t="shared" si="11"/>
        <v>96.79529853620956</v>
      </c>
    </row>
    <row r="147" spans="1:6" ht="21" customHeight="1">
      <c r="A147" s="62"/>
      <c r="B147" s="63" t="s">
        <v>401</v>
      </c>
      <c r="C147" s="69" t="s">
        <v>523</v>
      </c>
      <c r="D147" s="65">
        <f>'3 набор'!E177</f>
        <v>1038.4</v>
      </c>
      <c r="E147" s="65">
        <f>'3 набор'!F177</f>
        <v>1005.12238</v>
      </c>
      <c r="F147" s="66">
        <f t="shared" si="11"/>
        <v>96.79529853620956</v>
      </c>
    </row>
    <row r="148" spans="1:6" ht="37.5">
      <c r="A148" s="62"/>
      <c r="B148" s="63" t="s">
        <v>229</v>
      </c>
      <c r="C148" s="69" t="s">
        <v>522</v>
      </c>
      <c r="D148" s="65">
        <f>D149</f>
        <v>0</v>
      </c>
      <c r="E148" s="65">
        <f>E149</f>
        <v>0</v>
      </c>
      <c r="F148" s="66" t="e">
        <f t="shared" si="11"/>
        <v>#DIV/0!</v>
      </c>
    </row>
    <row r="149" spans="1:6" ht="15.75" customHeight="1">
      <c r="A149" s="62"/>
      <c r="B149" s="63" t="s">
        <v>230</v>
      </c>
      <c r="C149" s="69" t="s">
        <v>521</v>
      </c>
      <c r="D149" s="65">
        <f>D151</f>
        <v>0</v>
      </c>
      <c r="E149" s="65">
        <f>E151</f>
        <v>0</v>
      </c>
      <c r="F149" s="66" t="e">
        <f t="shared" si="11"/>
        <v>#DIV/0!</v>
      </c>
    </row>
    <row r="150" spans="1:6" ht="15.75" customHeight="1">
      <c r="A150" s="62"/>
      <c r="B150" s="63" t="s">
        <v>231</v>
      </c>
      <c r="C150" s="69" t="s">
        <v>520</v>
      </c>
      <c r="D150" s="65">
        <f>D151</f>
        <v>0</v>
      </c>
      <c r="E150" s="65">
        <f>E151</f>
        <v>0</v>
      </c>
      <c r="F150" s="66" t="e">
        <f t="shared" si="11"/>
        <v>#DIV/0!</v>
      </c>
    </row>
    <row r="151" spans="1:6" ht="36" customHeight="1">
      <c r="A151" s="62"/>
      <c r="B151" s="63" t="s">
        <v>138</v>
      </c>
      <c r="C151" s="69" t="s">
        <v>516</v>
      </c>
      <c r="D151" s="65">
        <f>'3 набор'!E191</f>
        <v>0</v>
      </c>
      <c r="E151" s="65">
        <f>'3 набор'!F191</f>
        <v>0</v>
      </c>
      <c r="F151" s="66" t="e">
        <f t="shared" si="11"/>
        <v>#DIV/0!</v>
      </c>
    </row>
    <row r="152" spans="1:6" ht="35.25" customHeight="1">
      <c r="A152" s="62"/>
      <c r="B152" s="63" t="s">
        <v>515</v>
      </c>
      <c r="C152" s="69" t="s">
        <v>626</v>
      </c>
      <c r="D152" s="65">
        <f aca="true" t="shared" si="17" ref="D152:E154">D153</f>
        <v>128.6</v>
      </c>
      <c r="E152" s="65">
        <f t="shared" si="17"/>
        <v>86.56007</v>
      </c>
      <c r="F152" s="66">
        <f t="shared" si="11"/>
        <v>67.30954121306377</v>
      </c>
    </row>
    <row r="153" spans="1:6" ht="35.25" customHeight="1">
      <c r="A153" s="62"/>
      <c r="B153" s="63" t="s">
        <v>232</v>
      </c>
      <c r="C153" s="69" t="s">
        <v>625</v>
      </c>
      <c r="D153" s="65">
        <f t="shared" si="17"/>
        <v>128.6</v>
      </c>
      <c r="E153" s="65">
        <f t="shared" si="17"/>
        <v>86.56007</v>
      </c>
      <c r="F153" s="66">
        <f t="shared" si="11"/>
        <v>67.30954121306377</v>
      </c>
    </row>
    <row r="154" spans="1:6" ht="18.75">
      <c r="A154" s="62"/>
      <c r="B154" s="63" t="s">
        <v>231</v>
      </c>
      <c r="C154" s="69" t="s">
        <v>623</v>
      </c>
      <c r="D154" s="65">
        <f t="shared" si="17"/>
        <v>128.6</v>
      </c>
      <c r="E154" s="65">
        <f t="shared" si="17"/>
        <v>86.56007</v>
      </c>
      <c r="F154" s="66">
        <f t="shared" si="11"/>
        <v>67.30954121306377</v>
      </c>
    </row>
    <row r="155" spans="1:6" ht="39" customHeight="1">
      <c r="A155" s="62"/>
      <c r="B155" s="63" t="s">
        <v>138</v>
      </c>
      <c r="C155" s="69" t="s">
        <v>624</v>
      </c>
      <c r="D155" s="65">
        <v>128.6</v>
      </c>
      <c r="E155" s="65">
        <v>86.56007</v>
      </c>
      <c r="F155" s="66">
        <f t="shared" si="11"/>
        <v>67.30954121306377</v>
      </c>
    </row>
    <row r="156" spans="1:6" ht="52.5" customHeight="1">
      <c r="A156" s="62"/>
      <c r="B156" s="275" t="s">
        <v>712</v>
      </c>
      <c r="C156" s="276" t="s">
        <v>732</v>
      </c>
      <c r="D156" s="65">
        <f aca="true" t="shared" si="18" ref="D156:E160">D157</f>
        <v>10</v>
      </c>
      <c r="E156" s="65">
        <f t="shared" si="18"/>
        <v>0</v>
      </c>
      <c r="F156" s="66">
        <f t="shared" si="11"/>
        <v>0</v>
      </c>
    </row>
    <row r="157" spans="1:6" ht="123.75" customHeight="1">
      <c r="A157" s="62"/>
      <c r="B157" s="275" t="s">
        <v>713</v>
      </c>
      <c r="C157" s="276" t="s">
        <v>730</v>
      </c>
      <c r="D157" s="65">
        <f t="shared" si="18"/>
        <v>10</v>
      </c>
      <c r="E157" s="65">
        <f t="shared" si="18"/>
        <v>0</v>
      </c>
      <c r="F157" s="66">
        <f t="shared" si="11"/>
        <v>0</v>
      </c>
    </row>
    <row r="158" spans="1:6" ht="44.25" customHeight="1">
      <c r="A158" s="62"/>
      <c r="B158" s="275" t="s">
        <v>172</v>
      </c>
      <c r="C158" s="276" t="s">
        <v>731</v>
      </c>
      <c r="D158" s="65">
        <f t="shared" si="18"/>
        <v>10</v>
      </c>
      <c r="E158" s="65">
        <f t="shared" si="18"/>
        <v>0</v>
      </c>
      <c r="F158" s="66">
        <f t="shared" si="11"/>
        <v>0</v>
      </c>
    </row>
    <row r="159" spans="1:6" ht="67.5" customHeight="1">
      <c r="A159" s="62"/>
      <c r="B159" s="275" t="s">
        <v>542</v>
      </c>
      <c r="C159" s="276" t="s">
        <v>731</v>
      </c>
      <c r="D159" s="65">
        <f t="shared" si="18"/>
        <v>10</v>
      </c>
      <c r="E159" s="65">
        <f t="shared" si="18"/>
        <v>0</v>
      </c>
      <c r="F159" s="66">
        <f t="shared" si="11"/>
        <v>0</v>
      </c>
    </row>
    <row r="160" spans="1:6" ht="62.25" customHeight="1">
      <c r="A160" s="62"/>
      <c r="B160" s="275" t="s">
        <v>328</v>
      </c>
      <c r="C160" s="276" t="s">
        <v>740</v>
      </c>
      <c r="D160" s="65">
        <f t="shared" si="18"/>
        <v>10</v>
      </c>
      <c r="E160" s="65">
        <f t="shared" si="18"/>
        <v>0</v>
      </c>
      <c r="F160" s="66">
        <f t="shared" si="11"/>
        <v>0</v>
      </c>
    </row>
    <row r="161" spans="1:6" ht="30" customHeight="1">
      <c r="A161" s="62"/>
      <c r="B161" s="275" t="s">
        <v>401</v>
      </c>
      <c r="C161" s="276" t="s">
        <v>729</v>
      </c>
      <c r="D161" s="65">
        <v>10</v>
      </c>
      <c r="E161" s="65">
        <v>0</v>
      </c>
      <c r="F161" s="66">
        <f t="shared" si="11"/>
        <v>0</v>
      </c>
    </row>
    <row r="162" spans="1:6" ht="18.75">
      <c r="A162" s="62" t="s">
        <v>1</v>
      </c>
      <c r="B162" s="63" t="s">
        <v>10</v>
      </c>
      <c r="C162" s="69" t="s">
        <v>233</v>
      </c>
      <c r="D162" s="65">
        <f aca="true" t="shared" si="19" ref="D162:E164">D163</f>
        <v>16221.199999999999</v>
      </c>
      <c r="E162" s="65">
        <f t="shared" si="19"/>
        <v>4112.6</v>
      </c>
      <c r="F162" s="66">
        <f t="shared" si="11"/>
        <v>25.353241437131658</v>
      </c>
    </row>
    <row r="163" spans="1:6" ht="18.75">
      <c r="A163" s="62"/>
      <c r="B163" s="63" t="s">
        <v>9</v>
      </c>
      <c r="C163" s="69" t="s">
        <v>234</v>
      </c>
      <c r="D163" s="65">
        <f>D164+D172</f>
        <v>16221.199999999999</v>
      </c>
      <c r="E163" s="65">
        <f>E164+E172</f>
        <v>4112.6</v>
      </c>
      <c r="F163" s="66">
        <f aca="true" t="shared" si="20" ref="F163:F187">E163/D163*100</f>
        <v>25.353241437131658</v>
      </c>
    </row>
    <row r="164" spans="1:6" ht="79.5" customHeight="1">
      <c r="A164" s="62"/>
      <c r="B164" s="63" t="s">
        <v>235</v>
      </c>
      <c r="C164" s="69" t="s">
        <v>236</v>
      </c>
      <c r="D164" s="65">
        <f t="shared" si="19"/>
        <v>6293.9</v>
      </c>
      <c r="E164" s="65">
        <f t="shared" si="19"/>
        <v>4112.6</v>
      </c>
      <c r="F164" s="66">
        <f t="shared" si="20"/>
        <v>65.34263334339599</v>
      </c>
    </row>
    <row r="165" spans="1:6" ht="55.5" customHeight="1">
      <c r="A165" s="62"/>
      <c r="B165" s="63" t="s">
        <v>237</v>
      </c>
      <c r="C165" s="69" t="s">
        <v>238</v>
      </c>
      <c r="D165" s="65">
        <f>D166+D169</f>
        <v>6293.9</v>
      </c>
      <c r="E165" s="65">
        <f>E166+E169</f>
        <v>4112.6</v>
      </c>
      <c r="F165" s="66">
        <f t="shared" si="20"/>
        <v>65.34263334339599</v>
      </c>
    </row>
    <row r="166" spans="1:6" ht="18.75">
      <c r="A166" s="62" t="s">
        <v>239</v>
      </c>
      <c r="B166" s="63" t="s">
        <v>240</v>
      </c>
      <c r="C166" s="69" t="s">
        <v>241</v>
      </c>
      <c r="D166" s="65">
        <f>D167</f>
        <v>4917.7</v>
      </c>
      <c r="E166" s="65">
        <f>E167</f>
        <v>3217.3</v>
      </c>
      <c r="F166" s="66">
        <f t="shared" si="20"/>
        <v>65.4228602802123</v>
      </c>
    </row>
    <row r="167" spans="1:6" ht="56.25">
      <c r="A167" s="62"/>
      <c r="B167" s="63" t="s">
        <v>242</v>
      </c>
      <c r="C167" s="69" t="s">
        <v>243</v>
      </c>
      <c r="D167" s="65">
        <f>D168</f>
        <v>4917.7</v>
      </c>
      <c r="E167" s="65">
        <f>E168</f>
        <v>3217.3</v>
      </c>
      <c r="F167" s="66">
        <f t="shared" si="20"/>
        <v>65.4228602802123</v>
      </c>
    </row>
    <row r="168" spans="1:6" ht="18.75">
      <c r="A168" s="62"/>
      <c r="B168" s="63" t="s">
        <v>244</v>
      </c>
      <c r="C168" s="69" t="s">
        <v>245</v>
      </c>
      <c r="D168" s="65">
        <f>'3 набор'!E151</f>
        <v>4917.7</v>
      </c>
      <c r="E168" s="65">
        <f>'3 набор'!F151</f>
        <v>3217.3</v>
      </c>
      <c r="F168" s="66">
        <f t="shared" si="20"/>
        <v>65.4228602802123</v>
      </c>
    </row>
    <row r="169" spans="1:6" ht="18.75">
      <c r="A169" s="62" t="s">
        <v>246</v>
      </c>
      <c r="B169" s="186" t="s">
        <v>247</v>
      </c>
      <c r="C169" s="69" t="s">
        <v>248</v>
      </c>
      <c r="D169" s="65">
        <f>D170</f>
        <v>1376.2</v>
      </c>
      <c r="E169" s="65">
        <f>E170</f>
        <v>895.3</v>
      </c>
      <c r="F169" s="66">
        <f t="shared" si="20"/>
        <v>65.05595116988809</v>
      </c>
    </row>
    <row r="170" spans="1:6" ht="56.25">
      <c r="A170" s="62"/>
      <c r="B170" s="63" t="s">
        <v>242</v>
      </c>
      <c r="C170" s="69" t="s">
        <v>249</v>
      </c>
      <c r="D170" s="65">
        <f>D171</f>
        <v>1376.2</v>
      </c>
      <c r="E170" s="65">
        <f>E171</f>
        <v>895.3</v>
      </c>
      <c r="F170" s="66">
        <f t="shared" si="20"/>
        <v>65.05595116988809</v>
      </c>
    </row>
    <row r="171" spans="1:6" ht="18.75">
      <c r="A171" s="62"/>
      <c r="B171" s="63" t="s">
        <v>244</v>
      </c>
      <c r="C171" s="69" t="s">
        <v>250</v>
      </c>
      <c r="D171" s="65">
        <f>'3 набор'!E154</f>
        <v>1376.2</v>
      </c>
      <c r="E171" s="65">
        <f>'3 набор'!F154</f>
        <v>895.3</v>
      </c>
      <c r="F171" s="66">
        <f t="shared" si="20"/>
        <v>65.05595116988809</v>
      </c>
    </row>
    <row r="172" spans="1:7" s="61" customFormat="1" ht="93.75">
      <c r="A172" s="261"/>
      <c r="B172" s="262" t="str">
        <f>'3 набор'!B155</f>
        <v>Муниципальная программа "Поддержка сельских клубных учреждений" в Вольненском сельском поселении Успенского района на 2021 год</v>
      </c>
      <c r="C172" s="259" t="s">
        <v>706</v>
      </c>
      <c r="D172" s="263">
        <f>'3 набор'!E155</f>
        <v>9927.3</v>
      </c>
      <c r="E172" s="263">
        <f>'3 набор'!F155</f>
        <v>0</v>
      </c>
      <c r="F172" s="264">
        <f t="shared" si="20"/>
        <v>0</v>
      </c>
      <c r="G172" s="265"/>
    </row>
    <row r="173" spans="1:6" ht="56.25">
      <c r="A173" s="62"/>
      <c r="B173" s="63" t="str">
        <f>'3 набор'!B156</f>
        <v>Капитальный ремонт здания Дома культуры в с. Марьино, ул. Центральная, 36А</v>
      </c>
      <c r="C173" s="260" t="s">
        <v>707</v>
      </c>
      <c r="D173" s="65">
        <f>'3 набор'!E156</f>
        <v>9927.3</v>
      </c>
      <c r="E173" s="65">
        <f>'3 набор'!F156</f>
        <v>0</v>
      </c>
      <c r="F173" s="66">
        <f t="shared" si="20"/>
        <v>0</v>
      </c>
    </row>
    <row r="174" spans="1:6" ht="131.25">
      <c r="A174" s="62"/>
      <c r="B174" s="63" t="str">
        <f>'3 набор'!B157</f>
        <v>Ремонт и укрепление материально технической базы, технического оснащения муниципальных учреждений культуры и (или) детских музыкальных школ, художественных школ, школ искусств, домов детского творчества</v>
      </c>
      <c r="C174" s="260" t="s">
        <v>708</v>
      </c>
      <c r="D174" s="65">
        <f>'3 набор'!E157</f>
        <v>2700</v>
      </c>
      <c r="E174" s="65">
        <f>'3 набор'!F157</f>
        <v>0</v>
      </c>
      <c r="F174" s="66">
        <f t="shared" si="20"/>
        <v>0</v>
      </c>
    </row>
    <row r="175" spans="1:6" ht="75">
      <c r="A175" s="62"/>
      <c r="B175" s="63" t="str">
        <f>'3 набор'!B158</f>
        <v>Предоставление субсидий бюджетным, автономным учреждениям и иным некоммерческим организациям</v>
      </c>
      <c r="C175" s="260" t="s">
        <v>708</v>
      </c>
      <c r="D175" s="65">
        <f>'3 набор'!E158</f>
        <v>2700</v>
      </c>
      <c r="E175" s="65">
        <f>'3 набор'!F158</f>
        <v>0</v>
      </c>
      <c r="F175" s="66">
        <f t="shared" si="20"/>
        <v>0</v>
      </c>
    </row>
    <row r="176" spans="1:6" ht="18.75">
      <c r="A176" s="62"/>
      <c r="B176" s="63" t="str">
        <f>'3 набор'!B159</f>
        <v>Субсидии бюджетным учреждениям</v>
      </c>
      <c r="C176" s="260" t="s">
        <v>708</v>
      </c>
      <c r="D176" s="65">
        <f>'3 набор'!E159</f>
        <v>2700</v>
      </c>
      <c r="E176" s="65">
        <f>'3 набор'!F159</f>
        <v>0</v>
      </c>
      <c r="F176" s="66">
        <f t="shared" si="20"/>
        <v>0</v>
      </c>
    </row>
    <row r="177" spans="1:6" ht="37.5">
      <c r="A177" s="62"/>
      <c r="B177" s="63" t="str">
        <f>'3 набор'!B160</f>
        <v>Субсидии бюджетным учреждениям на иные цели</v>
      </c>
      <c r="C177" s="260" t="s">
        <v>708</v>
      </c>
      <c r="D177" s="65">
        <f>'3 набор'!E160</f>
        <v>2700</v>
      </c>
      <c r="E177" s="65">
        <f>'3 набор'!F160</f>
        <v>0</v>
      </c>
      <c r="F177" s="66">
        <f t="shared" si="20"/>
        <v>0</v>
      </c>
    </row>
    <row r="178" spans="1:6" ht="131.25">
      <c r="A178" s="62"/>
      <c r="B178" s="63" t="str">
        <f>'3 набор'!B161</f>
        <v>Ремонт и укрепление материально технической базы, технического оснащения муниципальных учреждений культуры и (или) детских музыкальных школ, художественных школ, школ искусств, домов детского творчества</v>
      </c>
      <c r="C178" s="260" t="s">
        <v>709</v>
      </c>
      <c r="D178" s="65">
        <f>'3 набор'!E161</f>
        <v>7227.3</v>
      </c>
      <c r="E178" s="65">
        <f>'3 набор'!F161</f>
        <v>0</v>
      </c>
      <c r="F178" s="66">
        <f t="shared" si="20"/>
        <v>0</v>
      </c>
    </row>
    <row r="179" spans="1:6" ht="75">
      <c r="A179" s="62"/>
      <c r="B179" s="63" t="str">
        <f>'3 набор'!B162</f>
        <v>Предоставление субсидий бюджетным, автономным учреждениям и иным некоммерческим организациям</v>
      </c>
      <c r="C179" s="260" t="s">
        <v>709</v>
      </c>
      <c r="D179" s="65">
        <f>'3 набор'!E162</f>
        <v>7227.3</v>
      </c>
      <c r="E179" s="65">
        <f>'3 набор'!F162</f>
        <v>0</v>
      </c>
      <c r="F179" s="66">
        <f t="shared" si="20"/>
        <v>0</v>
      </c>
    </row>
    <row r="180" spans="1:6" ht="18.75">
      <c r="A180" s="62"/>
      <c r="B180" s="63" t="str">
        <f>'3 набор'!B163</f>
        <v>Субсидии бюджетным учреждениям</v>
      </c>
      <c r="C180" s="260" t="s">
        <v>710</v>
      </c>
      <c r="D180" s="65">
        <f>'3 набор'!E163</f>
        <v>7227.3</v>
      </c>
      <c r="E180" s="65">
        <f>'3 набор'!F163</f>
        <v>0</v>
      </c>
      <c r="F180" s="66">
        <f t="shared" si="20"/>
        <v>0</v>
      </c>
    </row>
    <row r="181" spans="1:6" ht="37.5">
      <c r="A181" s="62"/>
      <c r="B181" s="63" t="str">
        <f>'3 набор'!B164</f>
        <v>Субсидии бюджетным учреждениям на иные цели</v>
      </c>
      <c r="C181" s="260" t="s">
        <v>711</v>
      </c>
      <c r="D181" s="65">
        <f>'3 набор'!E164</f>
        <v>7227.3</v>
      </c>
      <c r="E181" s="65">
        <f>'3 набор'!F164</f>
        <v>0</v>
      </c>
      <c r="F181" s="66">
        <f t="shared" si="20"/>
        <v>0</v>
      </c>
    </row>
    <row r="182" spans="1:6" ht="18.75">
      <c r="A182" s="62" t="s">
        <v>2</v>
      </c>
      <c r="B182" s="63" t="s">
        <v>7</v>
      </c>
      <c r="C182" s="69" t="s">
        <v>251</v>
      </c>
      <c r="D182" s="65">
        <f aca="true" t="shared" si="21" ref="D182:E186">D183</f>
        <v>11.5</v>
      </c>
      <c r="E182" s="65">
        <f t="shared" si="21"/>
        <v>0</v>
      </c>
      <c r="F182" s="66">
        <f t="shared" si="20"/>
        <v>0</v>
      </c>
    </row>
    <row r="183" spans="1:6" ht="37.5">
      <c r="A183" s="62" t="s">
        <v>252</v>
      </c>
      <c r="B183" s="63" t="s">
        <v>6</v>
      </c>
      <c r="C183" s="69" t="s">
        <v>253</v>
      </c>
      <c r="D183" s="65">
        <f t="shared" si="21"/>
        <v>11.5</v>
      </c>
      <c r="E183" s="65">
        <f t="shared" si="21"/>
        <v>0</v>
      </c>
      <c r="F183" s="66">
        <f t="shared" si="20"/>
        <v>0</v>
      </c>
    </row>
    <row r="184" spans="1:6" ht="131.25">
      <c r="A184" s="62"/>
      <c r="B184" s="63" t="s">
        <v>254</v>
      </c>
      <c r="C184" s="69" t="s">
        <v>255</v>
      </c>
      <c r="D184" s="65">
        <f t="shared" si="21"/>
        <v>11.5</v>
      </c>
      <c r="E184" s="65">
        <f t="shared" si="21"/>
        <v>0</v>
      </c>
      <c r="F184" s="66">
        <f t="shared" si="20"/>
        <v>0</v>
      </c>
    </row>
    <row r="185" spans="1:6" ht="35.25" customHeight="1">
      <c r="A185" s="62"/>
      <c r="B185" s="63" t="s">
        <v>256</v>
      </c>
      <c r="C185" s="69" t="s">
        <v>257</v>
      </c>
      <c r="D185" s="65">
        <f t="shared" si="21"/>
        <v>11.5</v>
      </c>
      <c r="E185" s="65">
        <f t="shared" si="21"/>
        <v>0</v>
      </c>
      <c r="F185" s="66">
        <f t="shared" si="20"/>
        <v>0</v>
      </c>
    </row>
    <row r="186" spans="1:6" ht="18.75">
      <c r="A186" s="62"/>
      <c r="B186" s="63" t="s">
        <v>231</v>
      </c>
      <c r="C186" s="69" t="s">
        <v>258</v>
      </c>
      <c r="D186" s="65">
        <f t="shared" si="21"/>
        <v>11.5</v>
      </c>
      <c r="E186" s="65">
        <f t="shared" si="21"/>
        <v>0</v>
      </c>
      <c r="F186" s="66">
        <f t="shared" si="20"/>
        <v>0</v>
      </c>
    </row>
    <row r="187" spans="1:6" ht="36" customHeight="1">
      <c r="A187" s="62"/>
      <c r="B187" s="63" t="s">
        <v>138</v>
      </c>
      <c r="C187" s="69" t="s">
        <v>259</v>
      </c>
      <c r="D187" s="65">
        <f>'3 набор'!E168</f>
        <v>11.5</v>
      </c>
      <c r="E187" s="65">
        <f>'3 набор'!F168</f>
        <v>0</v>
      </c>
      <c r="F187" s="66">
        <f t="shared" si="20"/>
        <v>0</v>
      </c>
    </row>
    <row r="188" spans="1:6" ht="18.75">
      <c r="A188" s="187"/>
      <c r="B188" s="188"/>
      <c r="C188" s="189"/>
      <c r="D188" s="190"/>
      <c r="E188" s="191"/>
      <c r="F188" s="192"/>
    </row>
    <row r="189" spans="1:6" ht="18.75" customHeight="1">
      <c r="A189" s="305" t="s">
        <v>662</v>
      </c>
      <c r="B189" s="305"/>
      <c r="C189" s="193"/>
      <c r="D189" s="281"/>
      <c r="E189" s="281"/>
      <c r="F189" s="191"/>
    </row>
    <row r="190" spans="1:6" ht="34.5" customHeight="1">
      <c r="A190" s="305"/>
      <c r="B190" s="305"/>
      <c r="C190" s="194"/>
      <c r="D190" s="281" t="s">
        <v>663</v>
      </c>
      <c r="E190" s="281"/>
      <c r="F190" s="191"/>
    </row>
    <row r="191" spans="1:6" ht="18.75">
      <c r="A191" s="12"/>
      <c r="B191" s="23"/>
      <c r="C191" s="15"/>
      <c r="D191" s="17"/>
      <c r="E191" s="17"/>
      <c r="F191" s="17"/>
    </row>
    <row r="192" spans="2:6" ht="18.75">
      <c r="B192" s="30"/>
      <c r="C192" s="31"/>
      <c r="D192" s="33"/>
      <c r="E192" s="33"/>
      <c r="F192" s="33"/>
    </row>
    <row r="193" spans="2:6" ht="18.75">
      <c r="B193" s="30"/>
      <c r="C193" s="31"/>
      <c r="D193" s="33"/>
      <c r="E193" s="33"/>
      <c r="F193" s="33"/>
    </row>
    <row r="194" spans="2:6" ht="18.75">
      <c r="B194" s="30"/>
      <c r="C194" s="31"/>
      <c r="D194" s="33"/>
      <c r="E194" s="33"/>
      <c r="F194" s="33"/>
    </row>
    <row r="195" spans="2:6" ht="18.75">
      <c r="B195" s="30"/>
      <c r="C195" s="31"/>
      <c r="D195" s="33"/>
      <c r="E195" s="33"/>
      <c r="F195" s="33"/>
    </row>
    <row r="196" spans="2:6" ht="18.75">
      <c r="B196" s="30"/>
      <c r="C196" s="31"/>
      <c r="D196" s="33"/>
      <c r="E196" s="33"/>
      <c r="F196" s="33"/>
    </row>
    <row r="197" spans="2:6" ht="18.75">
      <c r="B197" s="30"/>
      <c r="C197" s="31"/>
      <c r="D197" s="33"/>
      <c r="E197" s="33"/>
      <c r="F197" s="33"/>
    </row>
    <row r="198" spans="2:6" ht="18.75">
      <c r="B198" s="30"/>
      <c r="C198" s="31"/>
      <c r="D198" s="33"/>
      <c r="E198" s="33"/>
      <c r="F198" s="33"/>
    </row>
  </sheetData>
  <sheetProtection/>
  <mergeCells count="14">
    <mergeCell ref="C9:C10"/>
    <mergeCell ref="D9:D10"/>
    <mergeCell ref="E9:E10"/>
    <mergeCell ref="F9:F10"/>
    <mergeCell ref="C4:F4"/>
    <mergeCell ref="C1:G1"/>
    <mergeCell ref="C2:G2"/>
    <mergeCell ref="C3:G3"/>
    <mergeCell ref="A189:B190"/>
    <mergeCell ref="D189:E189"/>
    <mergeCell ref="D190:E190"/>
    <mergeCell ref="A7:F7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41"/>
  <sheetViews>
    <sheetView tabSelected="1" view="pageBreakPreview" zoomScale="80" zoomScaleNormal="75" zoomScaleSheetLayoutView="80" workbookViewId="0" topLeftCell="A1">
      <selection activeCell="A7" sqref="A7:E7"/>
    </sheetView>
  </sheetViews>
  <sheetFormatPr defaultColWidth="9.140625" defaultRowHeight="15"/>
  <cols>
    <col min="1" max="1" width="45.7109375" style="12" customWidth="1"/>
    <col min="2" max="2" width="8.8515625" style="12" customWidth="1"/>
    <col min="3" max="3" width="32.57421875" style="12" customWidth="1"/>
    <col min="4" max="4" width="16.140625" style="12" customWidth="1"/>
    <col min="5" max="5" width="14.7109375" style="28" customWidth="1"/>
  </cols>
  <sheetData>
    <row r="1" spans="3:6" ht="18.75">
      <c r="C1" s="313" t="s">
        <v>463</v>
      </c>
      <c r="D1" s="313"/>
      <c r="E1" s="313"/>
      <c r="F1" s="313"/>
    </row>
    <row r="2" spans="3:6" ht="18.75" customHeight="1">
      <c r="C2" s="314" t="s">
        <v>644</v>
      </c>
      <c r="D2" s="314"/>
      <c r="E2" s="314"/>
      <c r="F2" s="314"/>
    </row>
    <row r="3" spans="3:6" ht="23.25" customHeight="1">
      <c r="C3" s="313" t="s">
        <v>3</v>
      </c>
      <c r="D3" s="313"/>
      <c r="E3" s="313"/>
      <c r="F3" s="313"/>
    </row>
    <row r="4" spans="3:6" ht="18.75" customHeight="1">
      <c r="C4" s="288" t="s">
        <v>726</v>
      </c>
      <c r="D4" s="288"/>
      <c r="E4" s="288"/>
      <c r="F4" s="288"/>
    </row>
    <row r="5" ht="18.75">
      <c r="E5" s="23"/>
    </row>
    <row r="6" ht="18.75">
      <c r="E6" s="23"/>
    </row>
    <row r="7" spans="1:5" ht="97.5" customHeight="1">
      <c r="A7" s="315" t="s">
        <v>727</v>
      </c>
      <c r="B7" s="315"/>
      <c r="C7" s="315"/>
      <c r="D7" s="315"/>
      <c r="E7" s="315"/>
    </row>
    <row r="8" spans="1:5" ht="15" customHeight="1">
      <c r="A8" s="36"/>
      <c r="B8" s="36"/>
      <c r="C8" s="36"/>
      <c r="D8" s="36"/>
      <c r="E8" s="23" t="s">
        <v>72</v>
      </c>
    </row>
    <row r="9" spans="1:5" ht="19.5" customHeight="1">
      <c r="A9" s="277" t="s">
        <v>46</v>
      </c>
      <c r="B9" s="317" t="s">
        <v>261</v>
      </c>
      <c r="C9" s="318"/>
      <c r="D9" s="285" t="s">
        <v>652</v>
      </c>
      <c r="E9" s="308" t="s">
        <v>651</v>
      </c>
    </row>
    <row r="10" spans="1:5" ht="0.75" customHeight="1">
      <c r="A10" s="316"/>
      <c r="B10" s="319"/>
      <c r="C10" s="320"/>
      <c r="D10" s="321"/>
      <c r="E10" s="311"/>
    </row>
    <row r="11" spans="1:5" ht="159" customHeight="1">
      <c r="A11" s="278"/>
      <c r="B11" s="37" t="s">
        <v>262</v>
      </c>
      <c r="C11" s="38" t="s">
        <v>263</v>
      </c>
      <c r="D11" s="286"/>
      <c r="E11" s="309"/>
    </row>
    <row r="12" spans="1:5" ht="37.5">
      <c r="A12" s="18" t="s">
        <v>264</v>
      </c>
      <c r="B12" s="39">
        <v>992</v>
      </c>
      <c r="C12" s="38"/>
      <c r="D12" s="40">
        <f>D20</f>
        <v>962.9</v>
      </c>
      <c r="E12" s="40">
        <f>E20</f>
        <v>-1415.4496</v>
      </c>
    </row>
    <row r="13" spans="1:5" ht="37.5">
      <c r="A13" s="18" t="s">
        <v>265</v>
      </c>
      <c r="B13" s="39">
        <v>992</v>
      </c>
      <c r="C13" s="41"/>
      <c r="D13" s="40">
        <v>0</v>
      </c>
      <c r="E13" s="40">
        <v>0</v>
      </c>
    </row>
    <row r="14" spans="1:5" ht="56.25">
      <c r="A14" s="18" t="s">
        <v>266</v>
      </c>
      <c r="B14" s="39">
        <v>992</v>
      </c>
      <c r="C14" s="42" t="s">
        <v>267</v>
      </c>
      <c r="D14" s="40">
        <v>0</v>
      </c>
      <c r="E14" s="40">
        <v>0</v>
      </c>
    </row>
    <row r="15" spans="1:5" ht="81" customHeight="1">
      <c r="A15" s="18" t="s">
        <v>268</v>
      </c>
      <c r="B15" s="39">
        <v>992</v>
      </c>
      <c r="C15" s="42" t="s">
        <v>267</v>
      </c>
      <c r="D15" s="40">
        <v>0</v>
      </c>
      <c r="E15" s="40">
        <v>0</v>
      </c>
    </row>
    <row r="16" spans="1:5" ht="93.75">
      <c r="A16" s="43" t="s">
        <v>269</v>
      </c>
      <c r="B16" s="42">
        <v>992</v>
      </c>
      <c r="C16" s="42" t="s">
        <v>270</v>
      </c>
      <c r="D16" s="40">
        <v>0</v>
      </c>
      <c r="E16" s="44">
        <f>E17</f>
        <v>0</v>
      </c>
    </row>
    <row r="17" spans="1:5" ht="93.75">
      <c r="A17" s="43" t="s">
        <v>271</v>
      </c>
      <c r="B17" s="42">
        <v>992</v>
      </c>
      <c r="C17" s="42" t="s">
        <v>272</v>
      </c>
      <c r="D17" s="40">
        <v>0</v>
      </c>
      <c r="E17" s="44">
        <v>0</v>
      </c>
    </row>
    <row r="18" spans="1:5" ht="93.75">
      <c r="A18" s="43" t="s">
        <v>273</v>
      </c>
      <c r="B18" s="42">
        <v>992</v>
      </c>
      <c r="C18" s="42" t="s">
        <v>274</v>
      </c>
      <c r="D18" s="40">
        <v>0</v>
      </c>
      <c r="E18" s="40">
        <v>0</v>
      </c>
    </row>
    <row r="19" spans="1:5" ht="93.75">
      <c r="A19" s="43" t="s">
        <v>275</v>
      </c>
      <c r="B19" s="42">
        <v>992</v>
      </c>
      <c r="C19" s="42" t="s">
        <v>276</v>
      </c>
      <c r="D19" s="40">
        <v>0</v>
      </c>
      <c r="E19" s="44">
        <v>0</v>
      </c>
    </row>
    <row r="20" spans="1:5" ht="18.75">
      <c r="A20" s="43" t="s">
        <v>277</v>
      </c>
      <c r="B20" s="42">
        <v>992</v>
      </c>
      <c r="C20" s="42" t="s">
        <v>278</v>
      </c>
      <c r="D20" s="40">
        <f>D21</f>
        <v>962.9</v>
      </c>
      <c r="E20" s="44">
        <f>E21</f>
        <v>-1415.4496</v>
      </c>
    </row>
    <row r="21" spans="1:5" ht="37.5">
      <c r="A21" s="43" t="s">
        <v>279</v>
      </c>
      <c r="B21" s="42">
        <v>992</v>
      </c>
      <c r="C21" s="42" t="s">
        <v>280</v>
      </c>
      <c r="D21" s="40">
        <v>962.9</v>
      </c>
      <c r="E21" s="40">
        <v>-1415.4496</v>
      </c>
    </row>
    <row r="22" spans="1:5" ht="37.5">
      <c r="A22" s="43" t="s">
        <v>281</v>
      </c>
      <c r="B22" s="42">
        <v>992</v>
      </c>
      <c r="C22" s="42" t="s">
        <v>282</v>
      </c>
      <c r="D22" s="40">
        <f aca="true" t="shared" si="0" ref="D22:E24">D23</f>
        <v>-39031.7</v>
      </c>
      <c r="E22" s="44">
        <f t="shared" si="0"/>
        <v>-24992.14157</v>
      </c>
    </row>
    <row r="23" spans="1:5" ht="33" customHeight="1">
      <c r="A23" s="43" t="s">
        <v>283</v>
      </c>
      <c r="B23" s="42">
        <v>992</v>
      </c>
      <c r="C23" s="42" t="s">
        <v>284</v>
      </c>
      <c r="D23" s="40">
        <f t="shared" si="0"/>
        <v>-39031.7</v>
      </c>
      <c r="E23" s="44">
        <f t="shared" si="0"/>
        <v>-24992.14157</v>
      </c>
    </row>
    <row r="24" spans="1:5" ht="33.75" customHeight="1">
      <c r="A24" s="43" t="s">
        <v>285</v>
      </c>
      <c r="B24" s="42">
        <v>992</v>
      </c>
      <c r="C24" s="42" t="s">
        <v>286</v>
      </c>
      <c r="D24" s="40">
        <f t="shared" si="0"/>
        <v>-39031.7</v>
      </c>
      <c r="E24" s="44">
        <f t="shared" si="0"/>
        <v>-24992.14157</v>
      </c>
    </row>
    <row r="25" spans="1:5" ht="33" customHeight="1">
      <c r="A25" s="43" t="s">
        <v>287</v>
      </c>
      <c r="B25" s="42">
        <v>992</v>
      </c>
      <c r="C25" s="42" t="s">
        <v>288</v>
      </c>
      <c r="D25" s="40">
        <v>-39031.7</v>
      </c>
      <c r="E25" s="44">
        <v>-24992.14157</v>
      </c>
    </row>
    <row r="26" spans="1:5" ht="37.5">
      <c r="A26" s="43" t="s">
        <v>289</v>
      </c>
      <c r="B26" s="42">
        <v>992</v>
      </c>
      <c r="C26" s="42" t="s">
        <v>290</v>
      </c>
      <c r="D26" s="40">
        <f aca="true" t="shared" si="1" ref="D26:E28">D27</f>
        <v>39994.6</v>
      </c>
      <c r="E26" s="40">
        <f t="shared" si="1"/>
        <v>23576.69197</v>
      </c>
    </row>
    <row r="27" spans="1:5" ht="33" customHeight="1">
      <c r="A27" s="43" t="s">
        <v>291</v>
      </c>
      <c r="B27" s="42">
        <v>992</v>
      </c>
      <c r="C27" s="42" t="s">
        <v>292</v>
      </c>
      <c r="D27" s="40">
        <f t="shared" si="1"/>
        <v>39994.6</v>
      </c>
      <c r="E27" s="40">
        <f t="shared" si="1"/>
        <v>23576.69197</v>
      </c>
    </row>
    <row r="28" spans="1:5" ht="35.25" customHeight="1">
      <c r="A28" s="43" t="s">
        <v>293</v>
      </c>
      <c r="B28" s="42">
        <v>992</v>
      </c>
      <c r="C28" s="42" t="s">
        <v>294</v>
      </c>
      <c r="D28" s="40">
        <f t="shared" si="1"/>
        <v>39994.6</v>
      </c>
      <c r="E28" s="40">
        <f t="shared" si="1"/>
        <v>23576.69197</v>
      </c>
    </row>
    <row r="29" spans="1:5" ht="33.75" customHeight="1">
      <c r="A29" s="43" t="s">
        <v>295</v>
      </c>
      <c r="B29" s="42">
        <v>992</v>
      </c>
      <c r="C29" s="42" t="s">
        <v>296</v>
      </c>
      <c r="D29" s="40">
        <f>2!D11</f>
        <v>39994.6</v>
      </c>
      <c r="E29" s="44">
        <v>23576.69197</v>
      </c>
    </row>
    <row r="30" spans="1:5" ht="18.75">
      <c r="A30" s="45"/>
      <c r="B30" s="45"/>
      <c r="C30" s="46"/>
      <c r="D30" s="46"/>
      <c r="E30" s="47"/>
    </row>
    <row r="31" ht="18.75">
      <c r="E31" s="23"/>
    </row>
    <row r="32" spans="1:5" ht="18.75" customHeight="1">
      <c r="A32" s="312" t="s">
        <v>662</v>
      </c>
      <c r="B32" s="312"/>
      <c r="C32" s="20"/>
      <c r="D32" s="310"/>
      <c r="E32" s="310"/>
    </row>
    <row r="33" spans="1:5" ht="48" customHeight="1">
      <c r="A33" s="312"/>
      <c r="B33" s="312"/>
      <c r="D33" s="310" t="s">
        <v>663</v>
      </c>
      <c r="E33" s="310"/>
    </row>
    <row r="34" ht="18.75">
      <c r="E34" s="23"/>
    </row>
    <row r="35" ht="18.75">
      <c r="E35" s="23"/>
    </row>
    <row r="36" ht="18.75">
      <c r="E36" s="23"/>
    </row>
    <row r="37" ht="18.75">
      <c r="E37" s="23"/>
    </row>
    <row r="38" ht="18.75">
      <c r="E38" s="23"/>
    </row>
    <row r="39" ht="18.75">
      <c r="E39" s="23"/>
    </row>
    <row r="40" ht="18.75">
      <c r="E40" s="23"/>
    </row>
    <row r="41" ht="18.75">
      <c r="E41" s="23"/>
    </row>
  </sheetData>
  <sheetProtection/>
  <mergeCells count="12">
    <mergeCell ref="B9:C10"/>
    <mergeCell ref="D9:D11"/>
    <mergeCell ref="D33:E33"/>
    <mergeCell ref="E9:E11"/>
    <mergeCell ref="A32:B33"/>
    <mergeCell ref="D32:E32"/>
    <mergeCell ref="C1:F1"/>
    <mergeCell ref="C2:F2"/>
    <mergeCell ref="C3:F3"/>
    <mergeCell ref="C4:F4"/>
    <mergeCell ref="A7:E7"/>
    <mergeCell ref="A9:A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User</cp:lastModifiedBy>
  <cp:lastPrinted>2021-12-06T08:59:59Z</cp:lastPrinted>
  <dcterms:created xsi:type="dcterms:W3CDTF">2012-03-26T11:02:55Z</dcterms:created>
  <dcterms:modified xsi:type="dcterms:W3CDTF">2021-12-06T09:01:31Z</dcterms:modified>
  <cp:category/>
  <cp:version/>
  <cp:contentType/>
  <cp:contentStatus/>
</cp:coreProperties>
</file>