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30" windowHeight="11700" activeTab="0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  <sheet name="№8" sheetId="8" r:id="rId8"/>
    <sheet name="№9" sheetId="9" r:id="rId9"/>
    <sheet name="№10" sheetId="10" r:id="rId10"/>
    <sheet name="№11" sheetId="11" r:id="rId11"/>
  </sheets>
  <definedNames/>
  <calcPr fullCalcOnLoad="1"/>
</workbook>
</file>

<file path=xl/sharedStrings.xml><?xml version="1.0" encoding="utf-8"?>
<sst xmlns="http://schemas.openxmlformats.org/spreadsheetml/2006/main" count="970" uniqueCount="499">
  <si>
    <t>Иные межбюджетные трансферты</t>
  </si>
  <si>
    <t>Библиотеки</t>
  </si>
  <si>
    <t>Культура</t>
  </si>
  <si>
    <t>Благоустройство</t>
  </si>
  <si>
    <t>Коммунальное хозяйство</t>
  </si>
  <si>
    <t>Жилищно-коммунальное хозяйство</t>
  </si>
  <si>
    <t>Национальная экономика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</si>
  <si>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</si>
  <si>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</si>
  <si>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</si>
  <si>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№ п/п</t>
  </si>
  <si>
    <t>Мобилизационная и вневойсковая подготовка</t>
  </si>
  <si>
    <t>в том числе:</t>
  </si>
  <si>
    <t>Итого</t>
  </si>
  <si>
    <t>Код бюджетной классификации</t>
  </si>
  <si>
    <t>(тыс. руб.)</t>
  </si>
  <si>
    <t>Национальная оборона</t>
  </si>
  <si>
    <t>Дорожное хозяйство (дорожные фонды)</t>
  </si>
  <si>
    <t>Процент исполнения годового бюджетного назначения, %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</si>
  <si>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</si>
  <si>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</si>
  <si>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</si>
  <si>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Уплата налогов, сборов и иных платежей</t>
  </si>
  <si>
    <t>Расходы на выплату персоналу казенных учреждений</t>
  </si>
  <si>
    <t>Национальная безопасность и правоохранительная  деятельность</t>
  </si>
  <si>
    <t>Уличное освещение</t>
  </si>
  <si>
    <t>Прочие мероприятия по благоустройству сельских поселений</t>
  </si>
  <si>
    <t>Дома культуры</t>
  </si>
  <si>
    <t>Наименование</t>
  </si>
  <si>
    <t>РЗ</t>
  </si>
  <si>
    <t>ПР</t>
  </si>
  <si>
    <t>01</t>
  </si>
  <si>
    <t>06</t>
  </si>
  <si>
    <t>02</t>
  </si>
  <si>
    <t>04</t>
  </si>
  <si>
    <t>07</t>
  </si>
  <si>
    <t>03</t>
  </si>
  <si>
    <t>09</t>
  </si>
  <si>
    <t>05</t>
  </si>
  <si>
    <t>08</t>
  </si>
  <si>
    <t>Всего расходов</t>
  </si>
  <si>
    <t>1.</t>
  </si>
  <si>
    <t>2.</t>
  </si>
  <si>
    <t>3.</t>
  </si>
  <si>
    <t>4.</t>
  </si>
  <si>
    <t>5.</t>
  </si>
  <si>
    <t>6.</t>
  </si>
  <si>
    <t>Код</t>
  </si>
  <si>
    <t>1 13 02995 10 0000 130</t>
  </si>
  <si>
    <t>2 00 00000 00 0000 000</t>
  </si>
  <si>
    <t>2 07 05000 10 0000 180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</si>
  <si>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</si>
  <si>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</si>
  <si>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Сумма</t>
  </si>
  <si>
    <t>Изменение остатков средств на счетах по учету средств бюджета</t>
  </si>
  <si>
    <t>992 01 05 02 01 10 0000 510</t>
  </si>
  <si>
    <t>№</t>
  </si>
  <si>
    <t>Наименование программы</t>
  </si>
  <si>
    <t xml:space="preserve">Фактическое исполнение </t>
  </si>
  <si>
    <t>Фактическое исполнение</t>
  </si>
  <si>
    <t>Код бюджетной классификации Российской Федерации</t>
  </si>
  <si>
    <t>Увеличение прочих остатков денежных средств бюджетов</t>
  </si>
  <si>
    <t>Приложение № 4</t>
  </si>
  <si>
    <t>1 00 00000 00 0000 000</t>
  </si>
  <si>
    <t>1 11 05035 10 0000 120</t>
  </si>
  <si>
    <t>Главного администратора доходов и источников финансирования дефицита местного бюджета</t>
  </si>
  <si>
    <t>доходов и источников финансирования дефицита местного   бюджета</t>
  </si>
  <si>
    <t>Осуществление внешнего финансового контроля в сельских поселениях</t>
  </si>
  <si>
    <t>Расходы на обеспечение функций муниципальных органов</t>
  </si>
  <si>
    <t>Расходы на выплату персоналу муниципальных органов</t>
  </si>
  <si>
    <t>Обеспечение деятельности администрации муниципального образования</t>
  </si>
  <si>
    <t xml:space="preserve">Обеспечение функционирования администрации </t>
  </si>
  <si>
    <t>Иные закупки товаров, работ и услуг для обеспечения муниципальных нужд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</si>
  <si>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</si>
  <si>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</si>
  <si>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Иные расходы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</si>
  <si>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</si>
  <si>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</si>
  <si>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</si>
  <si>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</si>
  <si>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Субсидии бюджетным учреждениям</t>
  </si>
  <si>
    <t>Наименование  доходов</t>
  </si>
  <si>
    <t>Годовое бюджетное назначение, тыс. руб.</t>
  </si>
  <si>
    <t>Фактическое исполнение, тыс. руб.</t>
  </si>
  <si>
    <t>НАЛОГОВЫЕ И НЕНАЛОГОВЫЕ ДОХОДЫ</t>
  </si>
  <si>
    <t>1 01 00000 00 0000 000</t>
  </si>
  <si>
    <t>Налоги на прибыль, доходы</t>
  </si>
  <si>
    <t xml:space="preserve">1 01 02000 01 0000 110          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</si>
  <si>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</si>
  <si>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</si>
  <si>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</si>
  <si>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</si>
  <si>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</si>
  <si>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на доходы физических лиц с доходов, полученных физическими лицами в соответствии со статьей 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</si>
  <si>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</si>
  <si>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</si>
  <si>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</si>
  <si>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</si>
  <si>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</si>
  <si>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топлево,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</si>
  <si>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</si>
  <si>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</si>
  <si>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</si>
  <si>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</si>
  <si>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</si>
  <si>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бензхин,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</si>
  <si>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1 05 00000 00 0000 000 </t>
  </si>
  <si>
    <t>Налоги на совокупный доход</t>
  </si>
  <si>
    <t xml:space="preserve">1 05 03000 00 0000 110 </t>
  </si>
  <si>
    <t xml:space="preserve">Единый сельскохозяйственный налог </t>
  </si>
  <si>
    <t xml:space="preserve">1 05 03010 01 0000 110 </t>
  </si>
  <si>
    <t>1 06 00000 00 0000 000</t>
  </si>
  <si>
    <t>Налоги на имущество</t>
  </si>
  <si>
    <t xml:space="preserve">1 06 01000 00 0000 110      </t>
  </si>
  <si>
    <t xml:space="preserve">Налог на имущество физических лиц </t>
  </si>
  <si>
    <t xml:space="preserve">1 06 01030 10 0000 110      </t>
  </si>
  <si>
    <t xml:space="preserve">Налог на имущество физических лиц, взимаемый по ставкам, применяемым  к объектам налогообложения, расположенным в границах сельских поселений   </t>
  </si>
  <si>
    <t>106 06000 00 0000 110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</si>
  <si>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</si>
  <si>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</si>
  <si>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</si>
  <si>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</si>
  <si>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</si>
  <si>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</si>
  <si>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</si>
  <si>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</si>
  <si>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</si>
  <si>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</si>
  <si>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</si>
  <si>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</si>
  <si>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</si>
  <si>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</si>
  <si>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1 13 02000 00 0000 00</t>
  </si>
  <si>
    <t>Доходы от компенсации затрат государству</t>
  </si>
  <si>
    <t>1 13 02990 00 0000 130</t>
  </si>
  <si>
    <t xml:space="preserve">Прочие  доходы  от  компенсации затрат государства                       </t>
  </si>
  <si>
    <t xml:space="preserve">Прочие  доходы  от  компенсации затрат бюджетов поселений                       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</si>
  <si>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</si>
  <si>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</si>
  <si>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</si>
  <si>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</si>
  <si>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</si>
  <si>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на выполнение передаваемых полномочий субъектов Российской Федерации</t>
  </si>
  <si>
    <t>2 07 00000 00 0000 000</t>
  </si>
  <si>
    <t xml:space="preserve">Прочие безвозмездные поступления </t>
  </si>
  <si>
    <t>Прочие безвозмездные поступления в бюджеты сельских поселений</t>
  </si>
  <si>
    <t>2 07 05030 10 0000 180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</si>
  <si>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</si>
  <si>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</si>
  <si>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</si>
  <si>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</si>
  <si>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поселений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 </t>
  </si>
  <si>
    <t xml:space="preserve">сельского поселения </t>
  </si>
  <si>
    <t xml:space="preserve">Председатель Совета Вольненского 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</si>
  <si>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 227, 227.1 и 228 Налогового кодекса Российской Федерации</t>
  </si>
  <si>
    <t>Приложение № 1 к решению</t>
  </si>
  <si>
    <t xml:space="preserve">Совета Вольненского сельского поселения Успенского района </t>
  </si>
  <si>
    <t>Приложение № 2 к решению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</si>
  <si>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</si>
  <si>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</si>
  <si>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</si>
  <si>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0104</t>
  </si>
  <si>
    <t>0106</t>
  </si>
  <si>
    <t>Обеспечение деятельности финансовых, налоговых и таможенных органов и органов (финансово – бюджетного) надзора</t>
  </si>
  <si>
    <t>0113</t>
  </si>
  <si>
    <t>0200</t>
  </si>
  <si>
    <t>0203</t>
  </si>
  <si>
    <t>0300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</si>
  <si>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</si>
  <si>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</si>
  <si>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0400</t>
  </si>
  <si>
    <t xml:space="preserve"> Национальная экономика</t>
  </si>
  <si>
    <t>0409</t>
  </si>
  <si>
    <t>0412</t>
  </si>
  <si>
    <t>Другие вопросы  в области национальной экономики</t>
  </si>
  <si>
    <t>0500</t>
  </si>
  <si>
    <t>0502</t>
  </si>
  <si>
    <t>0503</t>
  </si>
  <si>
    <t>0800</t>
  </si>
  <si>
    <t xml:space="preserve">Культура и кинематография </t>
  </si>
  <si>
    <t>0801</t>
  </si>
  <si>
    <t>Приложение № 3 к решению</t>
  </si>
  <si>
    <t>Перечень и коды
главных администраторов доходов местного бюджета, источников финансирования дефицита местного бюджета, закрепляемые за ними виды (подвиды) доходов местного бюджета и коды классификации  источников финансирования дефицита местного бюджета</t>
  </si>
  <si>
    <t xml:space="preserve">Совет Вольненского сельского поселения Успенского райолна </t>
  </si>
  <si>
    <t>Администрация Вольненского сельского поселения  Успенского района</t>
  </si>
  <si>
    <t>Обеспечение деятельности главы муниципального образования Вольненское сельское поселение Успенского района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</si>
  <si>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</si>
  <si>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Дорожное хозяйство</t>
  </si>
  <si>
    <t>992 01 05 00 00 00 0000 000</t>
  </si>
  <si>
    <t>992 01 05 00 00 00 0000 500</t>
  </si>
  <si>
    <t xml:space="preserve">Увеличение остатков средств бюджетов  </t>
  </si>
  <si>
    <t>992 01 05 02 00 00 0000 500</t>
  </si>
  <si>
    <t>Увеличение прочих остатков средств бюджетов</t>
  </si>
  <si>
    <t>992 01 05 02 01 00 0000 510</t>
  </si>
  <si>
    <t>Увеличение прочих остатков денежных средств бюджетов поселений</t>
  </si>
  <si>
    <t>992 01 05 00 00 00 0000 600</t>
  </si>
  <si>
    <t>Уменьшение остатков средств бюджетов</t>
  </si>
  <si>
    <t>992 01 05 01 00 00 0000 600</t>
  </si>
  <si>
    <t>Уменьшение остатков финансовых резервов бюджетов</t>
  </si>
  <si>
    <t>992 01 05 01 01 00 0000 610</t>
  </si>
  <si>
    <t>Уменьшение остатков денежных средств финансовых резервов</t>
  </si>
  <si>
    <t>992 01 05 01 01 10 0000 610</t>
  </si>
  <si>
    <t>Уменьшение остатков денежных средств финансовых резервов бюджетов поселений</t>
  </si>
  <si>
    <t>Резервные фонды</t>
  </si>
  <si>
    <t>Приложение № 10  к решению</t>
  </si>
  <si>
    <t xml:space="preserve"> Совета Вольненского сельского поселения Успенского района </t>
  </si>
  <si>
    <t>Приложение № 5 к решению</t>
  </si>
  <si>
    <t>(тыс. рублей)</t>
  </si>
  <si>
    <t>Бюджетные кредиты, привлеченные в местный бюджет от других бюджетов бюджетной системы  Российской Федерации, всего</t>
  </si>
  <si>
    <t xml:space="preserve">      в том числе:</t>
  </si>
  <si>
    <t xml:space="preserve">      привлечение </t>
  </si>
  <si>
    <t>погашение основной суммы долга</t>
  </si>
  <si>
    <t>Приложение № 6 к решению</t>
  </si>
  <si>
    <t>п/п</t>
  </si>
  <si>
    <t>Направ</t>
  </si>
  <si>
    <t>ление</t>
  </si>
  <si>
    <t>(цель) гарантии</t>
  </si>
  <si>
    <t>рования</t>
  </si>
  <si>
    <t>Категории</t>
  </si>
  <si>
    <t>принци</t>
  </si>
  <si>
    <t>палов</t>
  </si>
  <si>
    <t>Общий</t>
  </si>
  <si>
    <t xml:space="preserve"> объем гарантий,</t>
  </si>
  <si>
    <t>тыс.</t>
  </si>
  <si>
    <t>рублей</t>
  </si>
  <si>
    <t>Условия предоставления</t>
  </si>
  <si>
    <t>гарантий</t>
  </si>
  <si>
    <t>наличие</t>
  </si>
  <si>
    <t xml:space="preserve"> права регрессного требования</t>
  </si>
  <si>
    <t>анализ</t>
  </si>
  <si>
    <t>финансового состояния принципала</t>
  </si>
  <si>
    <t>предоставление</t>
  </si>
  <si>
    <t>обеспечения</t>
  </si>
  <si>
    <t>исполнения</t>
  </si>
  <si>
    <t>обязательств</t>
  </si>
  <si>
    <t>принципала</t>
  </si>
  <si>
    <t>перед гарантом</t>
  </si>
  <si>
    <t>иные</t>
  </si>
  <si>
    <t>условия</t>
  </si>
  <si>
    <t xml:space="preserve">        </t>
  </si>
  <si>
    <t>Бюджетные ассигнования на исполнение муниципальных гарантий Вольненского сельского поселения Успенского района по возможным гарантийным случаям</t>
  </si>
  <si>
    <t>За счет источников финансирования дефицита местного бюджета</t>
  </si>
  <si>
    <t>Приложение № 7 к решению</t>
  </si>
  <si>
    <t>Объем, тыс. руб.</t>
  </si>
  <si>
    <t xml:space="preserve">Совета Вольненского сельского поселения  Успенского района </t>
  </si>
  <si>
    <t xml:space="preserve">к решению Совета Вольненского сельского поселения Успенского района </t>
  </si>
  <si>
    <t>Приложение № 8 к решению</t>
  </si>
  <si>
    <t xml:space="preserve">Муниципальные  программы поселения – всего </t>
  </si>
  <si>
    <t>Годовое бюджетное назначение</t>
  </si>
  <si>
    <t>Приложение № 9 к решению</t>
  </si>
  <si>
    <t>Всего</t>
  </si>
  <si>
    <t>Успенского района</t>
  </si>
  <si>
    <t xml:space="preserve">В том числе: </t>
  </si>
  <si>
    <t>МБУ ВПБ – 3,0 шт. ед.</t>
  </si>
  <si>
    <t>В том числе:</t>
  </si>
  <si>
    <t>Приложение № 11</t>
  </si>
  <si>
    <t xml:space="preserve">к  решению Совета  Вольненского сельского поселения    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</si>
  <si>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</si>
  <si>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</si>
  <si>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</si>
  <si>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Прочие доходы от компенсации затрат бюджетов сельских поселений</t>
  </si>
  <si>
    <t>Доходы от сдачи в аренду имущества, находящегося в оперативном управлении сельских поселений или созданных ими учреждений  (за исключением имущества муниципальных бюджетных и автономных учреждений)</t>
  </si>
  <si>
    <t>Налог на имущество физических лиц, взымаемый по ставкам, применяемым к объектам налогообложения, расположенным в границах сельских поселений</t>
  </si>
  <si>
    <t xml:space="preserve">Субвенции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</si>
  <si>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</si>
  <si>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Прочие субсидии </t>
  </si>
  <si>
    <t xml:space="preserve">Дотации бюджетам сельских поселений на выравнивание бюджетной обеспеченности </t>
  </si>
  <si>
    <t>1 16 00000 00 0000 000</t>
  </si>
  <si>
    <t>Штрафы, санкции, возмещение ущерба</t>
  </si>
  <si>
    <t>0111</t>
  </si>
  <si>
    <t>68 1 01 00005</t>
  </si>
  <si>
    <t>66 1 01 00005</t>
  </si>
  <si>
    <t>69 1 07 00005</t>
  </si>
  <si>
    <t>52 7 03 00005</t>
  </si>
  <si>
    <t>КЦСР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</si>
  <si>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</si>
  <si>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</si>
  <si>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</si>
  <si>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</si>
  <si>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50 0 00 00000</t>
  </si>
  <si>
    <t>50 1 00 00000</t>
  </si>
  <si>
    <t>50 1 00 00190</t>
  </si>
  <si>
    <t>52 0 00 00000</t>
  </si>
  <si>
    <t>52 1 00 00000</t>
  </si>
  <si>
    <t>Расходы на обеспечения функций муниципальных органов</t>
  </si>
  <si>
    <t>52 1 00 00190</t>
  </si>
  <si>
    <t>Осуществление отдельных полномочий Российской Федерации и государственных полномочий Краснодарского края</t>
  </si>
  <si>
    <t>52 2 00 00000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</si>
  <si>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</si>
  <si>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52 2 00 60190</t>
  </si>
  <si>
    <t>Обеспечение деятельности администрации  муниципальго образования</t>
  </si>
  <si>
    <t>Фтинансовое обеспечение непредвиденных расходов</t>
  </si>
  <si>
    <t>52 3 00 00000</t>
  </si>
  <si>
    <t>Резервный фонд администрации муниципального образования</t>
  </si>
  <si>
    <t>52 3 00 10490</t>
  </si>
  <si>
    <t>Резервные средства</t>
  </si>
  <si>
    <t>Обеспечение деятельности муниципальных учреждений</t>
  </si>
  <si>
    <t>52 5 00 00000</t>
  </si>
  <si>
    <t>52 5 00 00590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</si>
  <si>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</si>
  <si>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</si>
  <si>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</si>
  <si>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52 6 01 00000</t>
  </si>
  <si>
    <t>52 6 01 00001</t>
  </si>
  <si>
    <t xml:space="preserve">Прочие расходы муниципального образования </t>
  </si>
  <si>
    <t>52 7 00 00000</t>
  </si>
  <si>
    <t>Оплата членских взносов в СМО КК</t>
  </si>
  <si>
    <t>52 7 01 00000</t>
  </si>
  <si>
    <t>52 7 01 00590</t>
  </si>
  <si>
    <t>52 7 03 00000</t>
  </si>
  <si>
    <t>Реализация мероприятий программы</t>
  </si>
  <si>
    <t xml:space="preserve">Обеспечение деятельности администрации муниципального образования </t>
  </si>
  <si>
    <t>Осуществление первичного воинского учета на территориях, где отсутствуют военные комиссары</t>
  </si>
  <si>
    <t>52 2 00 51180</t>
  </si>
  <si>
    <t>Иные вопросы местного значения</t>
  </si>
  <si>
    <t>69 0 00 00000</t>
  </si>
  <si>
    <t>Оказание поддержки гражданам и их объединениям, учавствующим в охране общественного порядка, создание условий для деятельности народных дружин</t>
  </si>
  <si>
    <t>68 0 00 00000</t>
  </si>
  <si>
    <t>68 1 00 00000</t>
  </si>
  <si>
    <t xml:space="preserve">Компенсационные выплаты руководителю комиссии по охране правопорядка и  членам комиссии по охране правопорядка </t>
  </si>
  <si>
    <t>68 1 01 00000</t>
  </si>
  <si>
    <t>53 0 00 00000</t>
  </si>
  <si>
    <t>53 2 00 00000</t>
  </si>
  <si>
    <t>53 2 00 15430</t>
  </si>
  <si>
    <t>Другие вопросы в области национальной экономики</t>
  </si>
  <si>
    <t>Обеспечение деятельности администраци муниципального образования</t>
  </si>
  <si>
    <t>52 7 02 00000</t>
  </si>
  <si>
    <t>52 7 02 00590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</si>
  <si>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</si>
  <si>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66 0 00 00000</t>
  </si>
  <si>
    <t xml:space="preserve">Развитие субъектов малого и среднего предпринимательства в Вольненском сельском поселении Успенского района </t>
  </si>
  <si>
    <t>66 1 00 00000</t>
  </si>
  <si>
    <t>66 1 01 00000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</si>
  <si>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</si>
  <si>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69 1 00 00000</t>
  </si>
  <si>
    <t>69 1 07 00000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</si>
  <si>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</si>
  <si>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64 0 00 00000</t>
  </si>
  <si>
    <t>Освещение улиц</t>
  </si>
  <si>
    <t>64 1 00 00000</t>
  </si>
  <si>
    <t>64 1 01 00000</t>
  </si>
  <si>
    <t>Решение вопросов местного значения</t>
  </si>
  <si>
    <t>64 1 01 00002</t>
  </si>
  <si>
    <t>64 5 00 00000</t>
  </si>
  <si>
    <t>64 5 00 00002</t>
  </si>
  <si>
    <t>Организация сбора и вывоза бытовых отходов и мусора</t>
  </si>
  <si>
    <t>69 В 00 00000</t>
  </si>
  <si>
    <t>Решение иных вопросов местного значения</t>
  </si>
  <si>
    <t>69 В 00 00003</t>
  </si>
  <si>
    <t>Создание условий для организации досуга и обеспечения жителей поселения услугами организаций культуры</t>
  </si>
  <si>
    <t>61 0 00 00000</t>
  </si>
  <si>
    <t>Совершенствование деятельности учреждений культуры по предоставлению муниципальных услуг</t>
  </si>
  <si>
    <t>61 1 00 00000</t>
  </si>
  <si>
    <t>61 1 01 00000</t>
  </si>
  <si>
    <t>Расходы на обеспечение деятельности (оказание услуг) государственных учреждений</t>
  </si>
  <si>
    <t>61 1 01 00590</t>
  </si>
  <si>
    <t>61 1 02 00000</t>
  </si>
  <si>
    <t>61 1 02 00590</t>
  </si>
  <si>
    <t>МКУ ВПЦБ – 5,5 шт. ед.</t>
  </si>
  <si>
    <t>Успенского  района                                                                                         А.И. Качура</t>
  </si>
  <si>
    <t>1 16 9000 00 0000 140</t>
  </si>
  <si>
    <t>Прочие поступления от денежных взысканий (штрафов) и иных сумм возмещения ущерба</t>
  </si>
  <si>
    <t>1 16 90050 10 0000 140</t>
  </si>
  <si>
    <t>Прочие поступления от денежных взысканий (штрафов) и иных сумм возмещения ущерба, перечисляемые в бюджеты сельских поселений</t>
  </si>
  <si>
    <t>Вед омс тво</t>
  </si>
  <si>
    <t>КВР</t>
  </si>
  <si>
    <t xml:space="preserve">Глава Вольненского 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</si>
  <si>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</si>
  <si>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2 18 60010 10 0000 151</t>
  </si>
  <si>
    <t>2 02 35118 10 0000 151</t>
  </si>
  <si>
    <t>2 02 30024 10 0000 151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</si>
  <si>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</si>
  <si>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2 02 29999 10 0000151</t>
  </si>
  <si>
    <t>2 18 00000 10 0000 151</t>
  </si>
  <si>
    <t>Субвенции бюджетам  сельских поселений на выполнение передаваемых полномочий субъектов Российской Федерации</t>
  </si>
  <si>
    <t>2 02 30024 00 0000 151</t>
  </si>
  <si>
    <t>2 02 35118 00 0000 151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</si>
  <si>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</si>
  <si>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2 02 29999 100000 151</t>
  </si>
  <si>
    <t>2 02 29999 00 0000 151</t>
  </si>
  <si>
    <t>2 02 20000 00 0000 151</t>
  </si>
  <si>
    <t>2 02 30000 00 0000 151</t>
  </si>
  <si>
    <t>2 02 15001 10 0000 151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</si>
  <si>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</si>
  <si>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Дотации бюджетам бюджетной системы Российской Федерации </t>
  </si>
  <si>
    <t>2 02 10000 00 0000 151</t>
  </si>
  <si>
    <t>2 02 15001 00 0000 151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</si>
  <si>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</si>
  <si>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</si>
  <si>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0107</t>
  </si>
  <si>
    <t>Обеспечение проведения выборов и референдумов</t>
  </si>
  <si>
    <t>53 5 00 S2440</t>
  </si>
  <si>
    <t>53 5 00 00000</t>
  </si>
  <si>
    <t>Капитальный ремонт и ремонт автомобильных дорог общего пользования местного значения</t>
  </si>
  <si>
    <t>52 4 01 00190</t>
  </si>
  <si>
    <t>52 4 01 00000</t>
  </si>
  <si>
    <t>52 4 00 00000</t>
  </si>
  <si>
    <t>Глава Вольненского</t>
  </si>
  <si>
    <t>от ______________ №___</t>
  </si>
  <si>
    <t xml:space="preserve">Источники финансирования  профицита бюджетов – всего </t>
  </si>
  <si>
    <t>4. Остаток средств резервного фонда – 1,0 тыс. руб.</t>
  </si>
  <si>
    <t>5.Численность муниципальных служащих органов местного  самоуправления – 5,5 шт. ед.</t>
  </si>
  <si>
    <t>7. Численность работников муниципальных учреждений – 23,5 шт. ед.</t>
  </si>
  <si>
    <t>МБУ Марьинский СДК – 15,0 шт. ед.</t>
  </si>
  <si>
    <t>от _________________2020 г. №_____</t>
  </si>
  <si>
    <t>Успенского района                                                                                         Д.А. Кочура</t>
  </si>
  <si>
    <t>2 02 25467 10 0000 150</t>
  </si>
  <si>
    <t>2 02 25243 10 0000 150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</si>
  <si>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</si>
  <si>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</si>
  <si>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</si>
  <si>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</si>
  <si>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Объем поступлений доходов в местный бюджет  по кодам видов (подвидов) доходов и классификации операций сектора государственного управления, относящихся к доходам бюджетов, в 2019 году </t>
  </si>
  <si>
    <t>Субсидии бюджетам на строительство и реконструкцию (модернизацию) объектов питьевого водоснабжения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</si>
  <si>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</si>
  <si>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2 02 25243 00 0000 150</t>
  </si>
  <si>
    <t>2 02 25467 00 0000 150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</si>
  <si>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</si>
  <si>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</si>
  <si>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1 16 33000 00 0000 140</t>
  </si>
  <si>
    <t>1 16 33050 10 0000 140</t>
  </si>
  <si>
    <t>Успенского района                                                                                        Д.А. Кочура</t>
  </si>
  <si>
    <t>Распределение бюджетных ассигнований по  разделам и подразделам  классификации расходов бюджета в 2019 году</t>
  </si>
  <si>
    <r>
      <t>от</t>
    </r>
    <r>
      <rPr>
        <sz val="14"/>
        <rFont val="Times New Roman"/>
        <family val="1"/>
      </rPr>
      <t xml:space="preserve"> _________________</t>
    </r>
    <r>
      <rPr>
        <sz val="12"/>
        <rFont val="Times New Roman"/>
        <family val="1"/>
      </rPr>
      <t>2020г. №</t>
    </r>
    <r>
      <rPr>
        <sz val="14"/>
        <rFont val="Times New Roman"/>
        <family val="1"/>
      </rPr>
      <t>_____</t>
    </r>
  </si>
  <si>
    <t>0310</t>
  </si>
  <si>
    <t>Обеспечение пожарной безопасности</t>
  </si>
  <si>
    <t>от _________________2020г. №_____</t>
  </si>
  <si>
    <t>Распределение бюджетных ассигнований по разделам и подразделам, 
целевым статьям и видам расходов в ведомственной структуре расходов бюджета в 2019 году</t>
  </si>
  <si>
    <t>Успенского района                                                                                          Д.А. Кочура</t>
  </si>
  <si>
    <t xml:space="preserve">Программа
муниципальных  внутренних заимствований
Вольненского сельского поселения Успенского района  в 2019 году
</t>
  </si>
  <si>
    <t>от ______________2020г. №_____</t>
  </si>
  <si>
    <t xml:space="preserve"> Программа муниципальных гарантий Вольненского сельского поселения Успенского района в валюте Российской Федерации за 2019  год</t>
  </si>
  <si>
    <t>Раздел 2.  Общий объем бюджетных ассигнований, предусмотренных на исполнение муниципальных гарантий  Вольненского сельского поселения Успенского района по возможным гарантийным случаям, в 2019 году</t>
  </si>
  <si>
    <t>Раздел 1. Перечень подлежащих предоставлению муниципальных гарантий Вольненского  сельского поселения Успенского района в 2019 году</t>
  </si>
  <si>
    <t xml:space="preserve">Перечень муниципальных программ Вольненского сельского поселения 
Успенского района предусмотренных к финансированию
из местного бюджета в 2019 году
</t>
  </si>
  <si>
    <t>Муниципальная программа развития субъектов малого и среднего предпринимательства в Вольненском сельском поселении Успенского района на 2019год</t>
  </si>
  <si>
    <t>69 1 0Б 00000</t>
  </si>
  <si>
    <t>Муниципальная  программа «Газификация  Вольненского сельского поселения Успенского района» на 2019 год</t>
  </si>
  <si>
    <t>69 1 0Г 00000</t>
  </si>
  <si>
    <t>Муниципальная программа «Водоснабжение Вольненского сельского поселения Успенского района» на 2019 год</t>
  </si>
  <si>
    <t>69 1 G5 52431</t>
  </si>
  <si>
    <t>Чистая вода</t>
  </si>
  <si>
    <t>Муниципальная  программа антикризисных мер в жилищно – коммунальном хозяйстве Вольненского сельского поселения Успенского района на 2019 год</t>
  </si>
  <si>
    <t>Муниципальная программа по реализации развития территориального общественного самоуправления  в Вольненского сельского поселения Успенского района на 2019 год</t>
  </si>
  <si>
    <t>Муниципальная программа по реализации развития территориального обще-ственного самоуправления  в Вольненского сельского поселения Успенского района на 2019 год</t>
  </si>
  <si>
    <t>Муниципальная программа "Поддержка сельских клубных учреждений в Воль-ненском сельском поселении Успенского района" в 2019 году</t>
  </si>
  <si>
    <t>61 4 00 00000</t>
  </si>
  <si>
    <t>Муниципальная программа  "Строительство, реконструкция, капитальный ремонт и ремонт автомобильных дорог общего пользования местного значения в Вольненском сельском поселении Успенского района на 2019 год"</t>
  </si>
  <si>
    <t>59 2 00 00000</t>
  </si>
  <si>
    <t xml:space="preserve">Муниципальная программа «Обеспечение пожарной безопасности на территории Вольненского сельского поселения Успенского района на 2019 год» </t>
  </si>
  <si>
    <t>Объем межбюджетных трансфертов, предоставляемых другим бюджетам бюджетной системы Российской Федерации в 2019 году</t>
  </si>
  <si>
    <t>Отчет об использовании средств резервного фонда Успенского сельского поселения Успенского района в 2019 году</t>
  </si>
  <si>
    <t>Информация об исполнении бюджета Вольненского сельского поселения Успенского района, о численности муниципальных служащих органов местного самоуправления, работников муниципальных учреждений  и затрат на их денежное содержание  за  2019 год</t>
  </si>
  <si>
    <t>1 .Общий объём доходов в сумме –44038,6 тыс. руб.;</t>
  </si>
  <si>
    <t>2. Общий объём расходов в сумме – 45766,1 тыс. руб.;</t>
  </si>
  <si>
    <t>3Дифицит местного бюджета в сумме – 1727,5 тыс. руб.;</t>
  </si>
  <si>
    <t>6. Численность работников органов местного самоуправления –  2,0 шт. ед.</t>
  </si>
  <si>
    <t>Источники  финансирования дефицита бюджета по кодам классификации источников дефицита бюджета в 2019 году</t>
  </si>
  <si>
    <t>Наименование главного администратора доходов и источников финансирования дефицита местного бюджета</t>
  </si>
  <si>
    <t>Затраты  на  денежное содержание  муниципальных  служащих  –  2590,7 тыс. руб.</t>
  </si>
  <si>
    <t>Затраты на денежное содержание работников органов местного самоуправления – 688,2 тыс. руб.</t>
  </si>
  <si>
    <t>МКУ ВПЦБ – 1727,2 тыс. руб.</t>
  </si>
  <si>
    <t>Затраты на денежное содержание работников муниципальных учреждений – 6967,5 тыс. руб.</t>
  </si>
  <si>
    <t>Организационное и материально- техническое обеспечение подготовки и проведения выборов и референдумов</t>
  </si>
  <si>
    <t>Организационное и материально- 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</t>
  </si>
  <si>
    <t xml:space="preserve">Расходы на обеспечение функций муниципальных органов </t>
  </si>
  <si>
    <t>Выеполнение других обязательств муниципального образования</t>
  </si>
  <si>
    <t>52 7 05 00000</t>
  </si>
  <si>
    <t>52 7 05 00001</t>
  </si>
  <si>
    <t>52 7 06 00000</t>
  </si>
  <si>
    <t>52 7 06 09970</t>
  </si>
  <si>
    <t>Обеспечение первичных мер пожарной безопасности в границах населенных пунктов поселения</t>
  </si>
  <si>
    <t>59 0 00 00000</t>
  </si>
  <si>
    <t>Мероприятия по пожарной безопасности</t>
  </si>
  <si>
    <t>59 0 00 10280</t>
  </si>
  <si>
    <t>Муниципальная программа "Укрепление правопорядка и усиление борьбы с преступностью на территории Вольненского сельского поселения Успенского района на 2018 год"</t>
  </si>
  <si>
    <t>Содержание автомобильных дорог общего пользования местного значения</t>
  </si>
  <si>
    <t>53 2 00 99990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</si>
  <si>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в Вольненском сельском поселении Успенского района на 2019 год"</t>
  </si>
  <si>
    <t>53 5 00 000000</t>
  </si>
  <si>
    <t>Муниципальная программа развития субъектов малого и среднего предпринимательствав Вольненском сельском поселении Успенского района  на 2019 год</t>
  </si>
  <si>
    <t>Муниципальная программа «Газификация Вольненского сельского поселения Успенского района» на 2019 год</t>
  </si>
  <si>
    <t>69 1 0Б 00005</t>
  </si>
  <si>
    <t>69 1 0Г 00005</t>
  </si>
  <si>
    <t>Бюджетные инвистиции</t>
  </si>
  <si>
    <t>69 1 G5 00000</t>
  </si>
  <si>
    <t>Строительство и реконструкцию (модернизацию) объектов питьевого водоснабжения</t>
  </si>
  <si>
    <t>69 1 G5 52430</t>
  </si>
  <si>
    <t>Подводящий водопровод от улицы 18 Линия в г. Армавире до ул. Кубанская в с. Вольное Успенского района</t>
  </si>
  <si>
    <t>Бюджетные инвестиции</t>
  </si>
  <si>
    <t>Развитие и реконструкция (ремонт) систем наружного освещения населенных пунктов</t>
  </si>
  <si>
    <t>64 1 02 00000</t>
  </si>
  <si>
    <t>64 1 02 00002</t>
  </si>
  <si>
    <t>Муниципальная программа "Поддержка сельских клубных учреждений в  Вольненском сельском поселении Успенского района" в 2019 году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</si>
  <si>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</si>
  <si>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61 4 00 L4670</t>
  </si>
  <si>
    <t>МБУ Марьинский СДК – 3901,4 тыс. руб.</t>
  </si>
  <si>
    <t>МБУ ВПБ – 1338,9 тыс. руб.</t>
  </si>
  <si>
    <t>Успенского района                                                                             Д.А. Кочура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</si>
</sst>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\.00\.00"/>
    <numFmt numFmtId="174" formatCode="00\.00\.00"/>
    <numFmt numFmtId="175" formatCode="000\.00\.000\.0"/>
    <numFmt numFmtId="176" formatCode="#,##0.00_ ;[Red]\-#,##0.00\ 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;[Red]\-#,##0.000;0.000"/>
    <numFmt numFmtId="189" formatCode="#,##0.0"/>
    <numFmt numFmtId="190" formatCode="_-* #,##0.0_р_._-;\-* #,##0.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_р_._-;\-* #,##0.0_р_._-;_-* &quot;-&quot;?_р_._-;_-@_-"/>
    <numFmt numFmtId="195" formatCode="#,##0.000"/>
    <numFmt numFmtId="196" formatCode="&quot;&quot;###,##0.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1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sz val="1"/>
      <color theme="1"/>
      <name val="Times New Roman"/>
      <family val="1"/>
    </font>
    <font>
      <sz val="16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3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49" fontId="3" fillId="0" borderId="0" xfId="53" applyNumberFormat="1" applyFont="1">
      <alignment/>
      <protection/>
    </xf>
    <xf numFmtId="0" fontId="3" fillId="0" borderId="0" xfId="53" applyFont="1" applyAlignment="1" applyProtection="1">
      <alignment/>
      <protection hidden="1"/>
    </xf>
    <xf numFmtId="0" fontId="3" fillId="0" borderId="0" xfId="53" applyFont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>
      <alignment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7" fillId="0" borderId="0" xfId="0" applyFont="1" applyAlignment="1">
      <alignment/>
    </xf>
    <xf numFmtId="0" fontId="3" fillId="0" borderId="0" xfId="53" applyFont="1" applyAlignment="1" applyProtection="1">
      <alignment horizontal="right" vertical="center" wrapText="1"/>
      <protection hidden="1"/>
    </xf>
    <xf numFmtId="183" fontId="0" fillId="0" borderId="0" xfId="0" applyNumberFormat="1" applyAlignment="1">
      <alignment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justify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11" xfId="0" applyFont="1" applyBorder="1" applyAlignment="1">
      <alignment horizontal="center" vertical="center" wrapText="1"/>
    </xf>
    <xf numFmtId="183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>
      <alignment horizontal="center"/>
    </xf>
    <xf numFmtId="0" fontId="58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0" fillId="0" borderId="13" xfId="0" applyFont="1" applyBorder="1" applyAlignment="1">
      <alignment wrapText="1"/>
    </xf>
    <xf numFmtId="0" fontId="61" fillId="0" borderId="13" xfId="0" applyFont="1" applyBorder="1" applyAlignment="1">
      <alignment wrapText="1"/>
    </xf>
    <xf numFmtId="0" fontId="59" fillId="0" borderId="14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3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183" fontId="5" fillId="0" borderId="0" xfId="0" applyNumberFormat="1" applyFont="1" applyAlignment="1">
      <alignment/>
    </xf>
    <xf numFmtId="183" fontId="5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49" fontId="5" fillId="0" borderId="0" xfId="53" applyNumberFormat="1" applyFont="1" applyFill="1">
      <alignment/>
      <protection/>
    </xf>
    <xf numFmtId="0" fontId="5" fillId="0" borderId="0" xfId="53" applyFont="1" applyAlignment="1" applyProtection="1">
      <alignment horizontal="right" vertical="center" wrapText="1"/>
      <protection hidden="1"/>
    </xf>
    <xf numFmtId="0" fontId="5" fillId="0" borderId="0" xfId="53" applyFont="1" applyAlignment="1" applyProtection="1">
      <alignment vertical="center" wrapText="1"/>
      <protection hidden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83" fontId="0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14" xfId="0" applyFont="1" applyBorder="1" applyAlignment="1">
      <alignment wrapText="1"/>
    </xf>
    <xf numFmtId="183" fontId="60" fillId="0" borderId="13" xfId="0" applyNumberFormat="1" applyFont="1" applyBorder="1" applyAlignment="1">
      <alignment horizontal="center" wrapText="1"/>
    </xf>
    <xf numFmtId="2" fontId="60" fillId="0" borderId="13" xfId="0" applyNumberFormat="1" applyFont="1" applyBorder="1" applyAlignment="1">
      <alignment horizontal="center" wrapText="1"/>
    </xf>
    <xf numFmtId="0" fontId="61" fillId="0" borderId="14" xfId="0" applyFont="1" applyBorder="1" applyAlignment="1">
      <alignment wrapText="1"/>
    </xf>
    <xf numFmtId="183" fontId="61" fillId="0" borderId="13" xfId="0" applyNumberFormat="1" applyFont="1" applyBorder="1" applyAlignment="1">
      <alignment horizontal="center" wrapText="1"/>
    </xf>
    <xf numFmtId="2" fontId="61" fillId="0" borderId="13" xfId="0" applyNumberFormat="1" applyFont="1" applyBorder="1" applyAlignment="1">
      <alignment horizontal="center" wrapText="1"/>
    </xf>
    <xf numFmtId="0" fontId="59" fillId="0" borderId="14" xfId="0" applyFont="1" applyBorder="1" applyAlignment="1">
      <alignment wrapText="1"/>
    </xf>
    <xf numFmtId="183" fontId="59" fillId="0" borderId="13" xfId="0" applyNumberFormat="1" applyFont="1" applyBorder="1" applyAlignment="1">
      <alignment horizontal="center"/>
    </xf>
    <xf numFmtId="183" fontId="59" fillId="0" borderId="13" xfId="0" applyNumberFormat="1" applyFont="1" applyBorder="1" applyAlignment="1">
      <alignment horizontal="center" wrapText="1"/>
    </xf>
    <xf numFmtId="2" fontId="59" fillId="0" borderId="13" xfId="0" applyNumberFormat="1" applyFont="1" applyBorder="1" applyAlignment="1">
      <alignment horizontal="center" wrapText="1"/>
    </xf>
    <xf numFmtId="183" fontId="61" fillId="0" borderId="13" xfId="0" applyNumberFormat="1" applyFont="1" applyBorder="1" applyAlignment="1">
      <alignment horizontal="center"/>
    </xf>
    <xf numFmtId="0" fontId="61" fillId="0" borderId="14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14" xfId="0" applyFont="1" applyBorder="1" applyAlignment="1">
      <alignment/>
    </xf>
    <xf numFmtId="183" fontId="59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0" fontId="59" fillId="0" borderId="13" xfId="42" applyFont="1" applyBorder="1" applyAlignment="1" applyProtection="1">
      <alignment vertical="top" wrapText="1"/>
      <protection/>
    </xf>
    <xf numFmtId="0" fontId="62" fillId="0" borderId="15" xfId="0" applyFont="1" applyBorder="1" applyAlignment="1">
      <alignment vertical="top" wrapText="1"/>
    </xf>
    <xf numFmtId="49" fontId="62" fillId="0" borderId="16" xfId="0" applyNumberFormat="1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0" fontId="64" fillId="0" borderId="16" xfId="0" applyFont="1" applyBorder="1" applyAlignment="1">
      <alignment vertical="top" wrapText="1"/>
    </xf>
    <xf numFmtId="2" fontId="64" fillId="0" borderId="16" xfId="0" applyNumberFormat="1" applyFont="1" applyBorder="1" applyAlignment="1">
      <alignment vertical="top" wrapText="1"/>
    </xf>
    <xf numFmtId="0" fontId="65" fillId="0" borderId="14" xfId="0" applyFont="1" applyBorder="1" applyAlignment="1">
      <alignment vertical="top" wrapText="1"/>
    </xf>
    <xf numFmtId="49" fontId="65" fillId="0" borderId="13" xfId="0" applyNumberFormat="1" applyFont="1" applyBorder="1" applyAlignment="1">
      <alignment vertical="top" wrapText="1"/>
    </xf>
    <xf numFmtId="0" fontId="65" fillId="0" borderId="13" xfId="0" applyFont="1" applyBorder="1" applyAlignment="1">
      <alignment vertical="top" wrapText="1"/>
    </xf>
    <xf numFmtId="183" fontId="65" fillId="0" borderId="13" xfId="0" applyNumberFormat="1" applyFont="1" applyBorder="1" applyAlignment="1">
      <alignment horizontal="center" wrapText="1"/>
    </xf>
    <xf numFmtId="2" fontId="65" fillId="0" borderId="13" xfId="0" applyNumberFormat="1" applyFont="1" applyBorder="1" applyAlignment="1">
      <alignment horizontal="center" wrapText="1"/>
    </xf>
    <xf numFmtId="0" fontId="62" fillId="0" borderId="13" xfId="0" applyFont="1" applyBorder="1" applyAlignment="1">
      <alignment vertical="top" wrapText="1"/>
    </xf>
    <xf numFmtId="183" fontId="62" fillId="0" borderId="13" xfId="0" applyNumberFormat="1" applyFont="1" applyBorder="1" applyAlignment="1">
      <alignment horizontal="center" wrapText="1"/>
    </xf>
    <xf numFmtId="2" fontId="62" fillId="0" borderId="13" xfId="0" applyNumberFormat="1" applyFont="1" applyBorder="1" applyAlignment="1">
      <alignment horizontal="center" wrapText="1"/>
    </xf>
    <xf numFmtId="0" fontId="62" fillId="0" borderId="13" xfId="0" applyFont="1" applyBorder="1" applyAlignment="1">
      <alignment wrapText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3" fillId="0" borderId="0" xfId="53" applyFont="1" applyAlignment="1">
      <alignment wrapText="1"/>
      <protection/>
    </xf>
    <xf numFmtId="0" fontId="62" fillId="0" borderId="12" xfId="0" applyNumberFormat="1" applyFont="1" applyBorder="1" applyAlignment="1">
      <alignment horizontal="right" vertical="center"/>
    </xf>
    <xf numFmtId="2" fontId="62" fillId="0" borderId="12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wrapText="1"/>
    </xf>
    <xf numFmtId="0" fontId="62" fillId="0" borderId="14" xfId="0" applyFont="1" applyBorder="1" applyAlignment="1">
      <alignment wrapText="1"/>
    </xf>
    <xf numFmtId="0" fontId="62" fillId="0" borderId="17" xfId="0" applyFont="1" applyBorder="1" applyAlignment="1">
      <alignment vertical="top" wrapText="1"/>
    </xf>
    <xf numFmtId="0" fontId="62" fillId="0" borderId="13" xfId="0" applyFont="1" applyBorder="1" applyAlignment="1">
      <alignment/>
    </xf>
    <xf numFmtId="0" fontId="62" fillId="0" borderId="13" xfId="0" applyFont="1" applyBorder="1" applyAlignment="1">
      <alignment horizontal="center" wrapText="1"/>
    </xf>
    <xf numFmtId="0" fontId="62" fillId="0" borderId="18" xfId="0" applyFont="1" applyBorder="1" applyAlignment="1">
      <alignment/>
    </xf>
    <xf numFmtId="0" fontId="62" fillId="0" borderId="15" xfId="0" applyFont="1" applyBorder="1" applyAlignment="1">
      <alignment wrapText="1"/>
    </xf>
    <xf numFmtId="0" fontId="62" fillId="0" borderId="16" xfId="0" applyFont="1" applyBorder="1" applyAlignment="1">
      <alignment wrapText="1"/>
    </xf>
    <xf numFmtId="2" fontId="57" fillId="0" borderId="12" xfId="0" applyNumberFormat="1" applyFont="1" applyBorder="1" applyAlignment="1">
      <alignment horizontal="center" vertical="center"/>
    </xf>
    <xf numFmtId="183" fontId="64" fillId="0" borderId="13" xfId="0" applyNumberFormat="1" applyFont="1" applyBorder="1" applyAlignment="1">
      <alignment horizontal="center" wrapText="1"/>
    </xf>
    <xf numFmtId="0" fontId="62" fillId="0" borderId="14" xfId="0" applyFont="1" applyBorder="1" applyAlignment="1">
      <alignment wrapText="1"/>
    </xf>
    <xf numFmtId="0" fontId="57" fillId="0" borderId="0" xfId="0" applyFont="1" applyAlignment="1">
      <alignment horizontal="center" vertical="center" wrapText="1"/>
    </xf>
    <xf numFmtId="0" fontId="57" fillId="0" borderId="15" xfId="0" applyFont="1" applyBorder="1" applyAlignment="1">
      <alignment horizontal="center" vertical="top"/>
    </xf>
    <xf numFmtId="0" fontId="58" fillId="0" borderId="16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/>
    </xf>
    <xf numFmtId="2" fontId="57" fillId="0" borderId="19" xfId="0" applyNumberFormat="1" applyFont="1" applyBorder="1" applyAlignment="1">
      <alignment horizontal="center" wrapText="1"/>
    </xf>
    <xf numFmtId="2" fontId="57" fillId="0" borderId="19" xfId="0" applyNumberFormat="1" applyFont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66" fillId="0" borderId="0" xfId="0" applyFont="1" applyAlignment="1">
      <alignment horizontal="justify"/>
    </xf>
    <xf numFmtId="0" fontId="57" fillId="0" borderId="0" xfId="0" applyFont="1" applyAlignment="1">
      <alignment horizontal="right"/>
    </xf>
    <xf numFmtId="0" fontId="57" fillId="0" borderId="15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20" xfId="0" applyFont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57" fillId="0" borderId="17" xfId="0" applyFont="1" applyBorder="1" applyAlignment="1">
      <alignment horizontal="justify" vertical="top" wrapText="1"/>
    </xf>
    <xf numFmtId="0" fontId="57" fillId="0" borderId="17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justify" vertical="top" wrapText="1"/>
    </xf>
    <xf numFmtId="0" fontId="62" fillId="0" borderId="0" xfId="0" applyFont="1" applyAlignment="1">
      <alignment horizontal="left" indent="12"/>
    </xf>
    <xf numFmtId="0" fontId="62" fillId="0" borderId="21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62" fillId="0" borderId="2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2" fillId="0" borderId="22" xfId="0" applyFont="1" applyBorder="1" applyAlignment="1">
      <alignment horizontal="center" vertical="top" wrapText="1"/>
    </xf>
    <xf numFmtId="0" fontId="67" fillId="0" borderId="0" xfId="0" applyFont="1" applyAlignment="1">
      <alignment/>
    </xf>
    <xf numFmtId="0" fontId="62" fillId="0" borderId="15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8" fillId="0" borderId="0" xfId="0" applyFont="1" applyAlignment="1">
      <alignment/>
    </xf>
    <xf numFmtId="0" fontId="3" fillId="0" borderId="0" xfId="53" applyFont="1" applyAlignment="1" applyProtection="1">
      <alignment vertical="center" wrapText="1"/>
      <protection hidden="1"/>
    </xf>
    <xf numFmtId="0" fontId="0" fillId="0" borderId="0" xfId="0" applyAlignment="1">
      <alignment horizontal="left"/>
    </xf>
    <xf numFmtId="0" fontId="62" fillId="0" borderId="0" xfId="0" applyFont="1" applyAlignment="1">
      <alignment wrapText="1"/>
    </xf>
    <xf numFmtId="49" fontId="6" fillId="0" borderId="0" xfId="53" applyNumberFormat="1" applyFont="1" applyFill="1" applyAlignment="1">
      <alignment wrapText="1"/>
      <protection/>
    </xf>
    <xf numFmtId="0" fontId="62" fillId="0" borderId="14" xfId="0" applyFont="1" applyBorder="1" applyAlignment="1">
      <alignment horizontal="center"/>
    </xf>
    <xf numFmtId="0" fontId="62" fillId="0" borderId="12" xfId="0" applyFont="1" applyBorder="1" applyAlignment="1">
      <alignment/>
    </xf>
    <xf numFmtId="0" fontId="57" fillId="0" borderId="23" xfId="0" applyFont="1" applyBorder="1" applyAlignment="1">
      <alignment horizontal="justify" vertical="top" wrapText="1"/>
    </xf>
    <xf numFmtId="0" fontId="57" fillId="0" borderId="24" xfId="0" applyFont="1" applyBorder="1" applyAlignment="1">
      <alignment horizontal="justify" vertical="top" wrapText="1"/>
    </xf>
    <xf numFmtId="183" fontId="62" fillId="0" borderId="12" xfId="0" applyNumberFormat="1" applyFont="1" applyBorder="1" applyAlignment="1">
      <alignment vertical="top" wrapText="1"/>
    </xf>
    <xf numFmtId="2" fontId="62" fillId="0" borderId="12" xfId="0" applyNumberFormat="1" applyFont="1" applyBorder="1" applyAlignment="1">
      <alignment vertical="top" wrapText="1"/>
    </xf>
    <xf numFmtId="0" fontId="57" fillId="0" borderId="0" xfId="0" applyFont="1" applyAlignment="1">
      <alignment horizontal="left" indent="15"/>
    </xf>
    <xf numFmtId="0" fontId="65" fillId="0" borderId="14" xfId="0" applyFont="1" applyBorder="1" applyAlignment="1">
      <alignment vertical="top" wrapText="1"/>
    </xf>
    <xf numFmtId="183" fontId="60" fillId="0" borderId="13" xfId="0" applyNumberFormat="1" applyFont="1" applyBorder="1" applyAlignment="1">
      <alignment horizontal="center"/>
    </xf>
    <xf numFmtId="0" fontId="60" fillId="0" borderId="14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2" fillId="0" borderId="0" xfId="0" applyFont="1" applyBorder="1" applyAlignment="1">
      <alignment wrapText="1"/>
    </xf>
    <xf numFmtId="0" fontId="62" fillId="0" borderId="10" xfId="0" applyFont="1" applyBorder="1" applyAlignment="1">
      <alignment/>
    </xf>
    <xf numFmtId="0" fontId="69" fillId="0" borderId="12" xfId="0" applyFont="1" applyBorder="1" applyAlignment="1">
      <alignment wrapText="1"/>
    </xf>
    <xf numFmtId="0" fontId="69" fillId="33" borderId="12" xfId="0" applyFont="1" applyFill="1" applyBorder="1" applyAlignment="1">
      <alignment wrapText="1"/>
    </xf>
    <xf numFmtId="0" fontId="70" fillId="0" borderId="12" xfId="0" applyFont="1" applyBorder="1" applyAlignment="1">
      <alignment wrapText="1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9" fillId="0" borderId="25" xfId="0" applyFont="1" applyBorder="1" applyAlignment="1">
      <alignment wrapText="1"/>
    </xf>
    <xf numFmtId="0" fontId="69" fillId="0" borderId="16" xfId="0" applyFont="1" applyBorder="1" applyAlignment="1">
      <alignment wrapText="1"/>
    </xf>
    <xf numFmtId="0" fontId="69" fillId="0" borderId="26" xfId="0" applyFont="1" applyBorder="1" applyAlignment="1">
      <alignment wrapText="1"/>
    </xf>
    <xf numFmtId="49" fontId="69" fillId="0" borderId="26" xfId="0" applyNumberFormat="1" applyFont="1" applyBorder="1" applyAlignment="1">
      <alignment wrapText="1"/>
    </xf>
    <xf numFmtId="0" fontId="69" fillId="0" borderId="27" xfId="0" applyFont="1" applyBorder="1" applyAlignment="1">
      <alignment wrapText="1"/>
    </xf>
    <xf numFmtId="2" fontId="69" fillId="0" borderId="25" xfId="0" applyNumberFormat="1" applyFont="1" applyBorder="1" applyAlignment="1">
      <alignment horizontal="right" vertical="center" wrapText="1"/>
    </xf>
    <xf numFmtId="2" fontId="69" fillId="0" borderId="26" xfId="0" applyNumberFormat="1" applyFont="1" applyBorder="1" applyAlignment="1">
      <alignment horizontal="right" vertical="center" wrapText="1"/>
    </xf>
    <xf numFmtId="0" fontId="69" fillId="0" borderId="14" xfId="0" applyFont="1" applyBorder="1" applyAlignment="1">
      <alignment wrapText="1"/>
    </xf>
    <xf numFmtId="0" fontId="69" fillId="0" borderId="13" xfId="0" applyFont="1" applyBorder="1" applyAlignment="1">
      <alignment wrapText="1"/>
    </xf>
    <xf numFmtId="49" fontId="69" fillId="0" borderId="13" xfId="0" applyNumberFormat="1" applyFont="1" applyBorder="1" applyAlignment="1">
      <alignment wrapText="1"/>
    </xf>
    <xf numFmtId="0" fontId="69" fillId="0" borderId="18" xfId="0" applyFont="1" applyBorder="1" applyAlignment="1">
      <alignment wrapText="1"/>
    </xf>
    <xf numFmtId="2" fontId="69" fillId="0" borderId="24" xfId="0" applyNumberFormat="1" applyFont="1" applyBorder="1" applyAlignment="1">
      <alignment wrapText="1"/>
    </xf>
    <xf numFmtId="2" fontId="69" fillId="0" borderId="12" xfId="0" applyNumberFormat="1" applyFont="1" applyBorder="1" applyAlignment="1">
      <alignment wrapText="1"/>
    </xf>
    <xf numFmtId="0" fontId="69" fillId="33" borderId="13" xfId="0" applyFont="1" applyFill="1" applyBorder="1" applyAlignment="1">
      <alignment wrapText="1"/>
    </xf>
    <xf numFmtId="0" fontId="70" fillId="0" borderId="20" xfId="0" applyFont="1" applyBorder="1" applyAlignment="1">
      <alignment wrapText="1"/>
    </xf>
    <xf numFmtId="0" fontId="70" fillId="0" borderId="17" xfId="0" applyFont="1" applyBorder="1" applyAlignment="1">
      <alignment wrapText="1"/>
    </xf>
    <xf numFmtId="49" fontId="70" fillId="0" borderId="17" xfId="0" applyNumberFormat="1" applyFont="1" applyBorder="1" applyAlignment="1">
      <alignment wrapText="1"/>
    </xf>
    <xf numFmtId="49" fontId="69" fillId="0" borderId="12" xfId="0" applyNumberFormat="1" applyFont="1" applyBorder="1" applyAlignment="1">
      <alignment wrapText="1"/>
    </xf>
    <xf numFmtId="2" fontId="69" fillId="0" borderId="11" xfId="0" applyNumberFormat="1" applyFont="1" applyBorder="1" applyAlignment="1">
      <alignment wrapText="1"/>
    </xf>
    <xf numFmtId="0" fontId="69" fillId="0" borderId="17" xfId="0" applyFont="1" applyBorder="1" applyAlignment="1">
      <alignment wrapText="1"/>
    </xf>
    <xf numFmtId="49" fontId="69" fillId="0" borderId="17" xfId="0" applyNumberFormat="1" applyFont="1" applyBorder="1" applyAlignment="1">
      <alignment wrapText="1"/>
    </xf>
    <xf numFmtId="0" fontId="69" fillId="0" borderId="28" xfId="0" applyFont="1" applyBorder="1" applyAlignment="1">
      <alignment wrapText="1"/>
    </xf>
    <xf numFmtId="0" fontId="69" fillId="33" borderId="15" xfId="0" applyFont="1" applyFill="1" applyBorder="1" applyAlignment="1">
      <alignment wrapText="1"/>
    </xf>
    <xf numFmtId="49" fontId="69" fillId="33" borderId="16" xfId="0" applyNumberFormat="1" applyFont="1" applyFill="1" applyBorder="1" applyAlignment="1">
      <alignment wrapText="1"/>
    </xf>
    <xf numFmtId="0" fontId="69" fillId="33" borderId="16" xfId="0" applyFont="1" applyFill="1" applyBorder="1" applyAlignment="1">
      <alignment wrapText="1"/>
    </xf>
    <xf numFmtId="0" fontId="69" fillId="0" borderId="29" xfId="0" applyFont="1" applyBorder="1" applyAlignment="1">
      <alignment wrapText="1"/>
    </xf>
    <xf numFmtId="0" fontId="69" fillId="0" borderId="24" xfId="0" applyFont="1" applyBorder="1" applyAlignment="1">
      <alignment wrapText="1"/>
    </xf>
    <xf numFmtId="0" fontId="69" fillId="33" borderId="14" xfId="0" applyFont="1" applyFill="1" applyBorder="1" applyAlignment="1">
      <alignment wrapText="1"/>
    </xf>
    <xf numFmtId="49" fontId="69" fillId="33" borderId="13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70" fillId="0" borderId="14" xfId="0" applyFont="1" applyBorder="1" applyAlignment="1">
      <alignment wrapText="1"/>
    </xf>
    <xf numFmtId="0" fontId="70" fillId="0" borderId="13" xfId="0" applyFont="1" applyBorder="1" applyAlignment="1">
      <alignment wrapText="1"/>
    </xf>
    <xf numFmtId="49" fontId="70" fillId="0" borderId="13" xfId="0" applyNumberFormat="1" applyFont="1" applyBorder="1" applyAlignment="1">
      <alignment wrapText="1"/>
    </xf>
    <xf numFmtId="0" fontId="70" fillId="0" borderId="18" xfId="0" applyFont="1" applyBorder="1" applyAlignment="1">
      <alignment wrapText="1"/>
    </xf>
    <xf numFmtId="2" fontId="70" fillId="0" borderId="24" xfId="0" applyNumberFormat="1" applyFont="1" applyBorder="1" applyAlignment="1">
      <alignment wrapText="1"/>
    </xf>
    <xf numFmtId="2" fontId="70" fillId="0" borderId="12" xfId="0" applyNumberFormat="1" applyFont="1" applyBorder="1" applyAlignment="1">
      <alignment wrapText="1"/>
    </xf>
    <xf numFmtId="0" fontId="69" fillId="0" borderId="20" xfId="0" applyFont="1" applyBorder="1" applyAlignment="1">
      <alignment wrapText="1"/>
    </xf>
    <xf numFmtId="0" fontId="69" fillId="33" borderId="17" xfId="0" applyFont="1" applyFill="1" applyBorder="1" applyAlignment="1">
      <alignment wrapText="1"/>
    </xf>
    <xf numFmtId="0" fontId="69" fillId="0" borderId="0" xfId="0" applyFont="1" applyAlignment="1">
      <alignment wrapText="1"/>
    </xf>
    <xf numFmtId="0" fontId="69" fillId="33" borderId="22" xfId="0" applyFont="1" applyFill="1" applyBorder="1" applyAlignment="1">
      <alignment wrapText="1"/>
    </xf>
    <xf numFmtId="2" fontId="69" fillId="0" borderId="28" xfId="0" applyNumberFormat="1" applyFont="1" applyBorder="1" applyAlignment="1">
      <alignment wrapText="1"/>
    </xf>
    <xf numFmtId="49" fontId="70" fillId="0" borderId="12" xfId="0" applyNumberFormat="1" applyFont="1" applyBorder="1" applyAlignment="1">
      <alignment wrapText="1"/>
    </xf>
    <xf numFmtId="2" fontId="70" fillId="0" borderId="11" xfId="0" applyNumberFormat="1" applyFont="1" applyBorder="1" applyAlignment="1">
      <alignment wrapText="1"/>
    </xf>
    <xf numFmtId="0" fontId="69" fillId="0" borderId="15" xfId="0" applyFont="1" applyBorder="1" applyAlignment="1">
      <alignment wrapText="1"/>
    </xf>
    <xf numFmtId="49" fontId="69" fillId="0" borderId="16" xfId="0" applyNumberFormat="1" applyFont="1" applyBorder="1" applyAlignment="1">
      <alignment wrapText="1"/>
    </xf>
    <xf numFmtId="2" fontId="69" fillId="0" borderId="29" xfId="0" applyNumberFormat="1" applyFont="1" applyBorder="1" applyAlignment="1">
      <alignment wrapText="1"/>
    </xf>
    <xf numFmtId="2" fontId="69" fillId="0" borderId="18" xfId="0" applyNumberFormat="1" applyFont="1" applyBorder="1" applyAlignment="1">
      <alignment wrapText="1"/>
    </xf>
    <xf numFmtId="0" fontId="69" fillId="33" borderId="18" xfId="0" applyFont="1" applyFill="1" applyBorder="1" applyAlignment="1">
      <alignment wrapText="1"/>
    </xf>
    <xf numFmtId="49" fontId="69" fillId="33" borderId="17" xfId="0" applyNumberFormat="1" applyFont="1" applyFill="1" applyBorder="1" applyAlignment="1">
      <alignment wrapText="1"/>
    </xf>
    <xf numFmtId="49" fontId="69" fillId="33" borderId="22" xfId="0" applyNumberFormat="1" applyFont="1" applyFill="1" applyBorder="1" applyAlignment="1">
      <alignment wrapText="1"/>
    </xf>
    <xf numFmtId="0" fontId="70" fillId="0" borderId="15" xfId="0" applyFont="1" applyBorder="1" applyAlignment="1">
      <alignment wrapText="1"/>
    </xf>
    <xf numFmtId="0" fontId="70" fillId="0" borderId="16" xfId="0" applyFont="1" applyBorder="1" applyAlignment="1">
      <alignment wrapText="1"/>
    </xf>
    <xf numFmtId="49" fontId="70" fillId="0" borderId="16" xfId="0" applyNumberFormat="1" applyFont="1" applyBorder="1" applyAlignment="1">
      <alignment wrapText="1"/>
    </xf>
    <xf numFmtId="0" fontId="69" fillId="33" borderId="0" xfId="0" applyFont="1" applyFill="1" applyAlignment="1">
      <alignment wrapText="1"/>
    </xf>
    <xf numFmtId="2" fontId="69" fillId="0" borderId="30" xfId="0" applyNumberFormat="1" applyFont="1" applyBorder="1" applyAlignment="1">
      <alignment wrapText="1"/>
    </xf>
    <xf numFmtId="0" fontId="69" fillId="33" borderId="1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2" fontId="69" fillId="0" borderId="0" xfId="0" applyNumberFormat="1" applyFont="1" applyAlignment="1">
      <alignment wrapText="1"/>
    </xf>
    <xf numFmtId="0" fontId="9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62" fillId="0" borderId="0" xfId="0" applyFont="1" applyAlignment="1">
      <alignment horizontal="left"/>
    </xf>
    <xf numFmtId="0" fontId="7" fillId="0" borderId="31" xfId="0" applyFont="1" applyBorder="1" applyAlignment="1">
      <alignment horizontal="left" vertical="top" wrapText="1"/>
    </xf>
    <xf numFmtId="2" fontId="69" fillId="0" borderId="10" xfId="0" applyNumberFormat="1" applyFont="1" applyBorder="1" applyAlignment="1">
      <alignment wrapText="1"/>
    </xf>
    <xf numFmtId="0" fontId="69" fillId="0" borderId="30" xfId="0" applyFont="1" applyBorder="1" applyAlignment="1">
      <alignment wrapText="1"/>
    </xf>
    <xf numFmtId="0" fontId="6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183" fontId="5" fillId="0" borderId="12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71" fillId="0" borderId="0" xfId="0" applyFont="1" applyAlignment="1">
      <alignment/>
    </xf>
    <xf numFmtId="0" fontId="64" fillId="33" borderId="33" xfId="0" applyFont="1" applyFill="1" applyBorder="1" applyAlignment="1">
      <alignment vertical="center" wrapText="1"/>
    </xf>
    <xf numFmtId="189" fontId="62" fillId="0" borderId="12" xfId="0" applyNumberFormat="1" applyFont="1" applyBorder="1" applyAlignment="1">
      <alignment horizontal="center" vertical="center" wrapText="1"/>
    </xf>
    <xf numFmtId="189" fontId="4" fillId="34" borderId="30" xfId="0" applyNumberFormat="1" applyFont="1" applyFill="1" applyBorder="1" applyAlignment="1">
      <alignment horizontal="center" vertical="center" wrapText="1"/>
    </xf>
    <xf numFmtId="189" fontId="4" fillId="34" borderId="12" xfId="0" applyNumberFormat="1" applyFont="1" applyFill="1" applyBorder="1" applyAlignment="1">
      <alignment horizontal="center" vertical="center" wrapText="1"/>
    </xf>
    <xf numFmtId="189" fontId="4" fillId="34" borderId="10" xfId="0" applyNumberFormat="1" applyFont="1" applyFill="1" applyBorder="1" applyAlignment="1">
      <alignment horizontal="center" vertical="center"/>
    </xf>
    <xf numFmtId="189" fontId="4" fillId="34" borderId="10" xfId="0" applyNumberFormat="1" applyFont="1" applyFill="1" applyBorder="1" applyAlignment="1">
      <alignment horizontal="center" vertical="center" wrapText="1"/>
    </xf>
    <xf numFmtId="189" fontId="4" fillId="34" borderId="12" xfId="0" applyNumberFormat="1" applyFont="1" applyFill="1" applyBorder="1" applyAlignment="1">
      <alignment horizontal="center" vertical="center"/>
    </xf>
    <xf numFmtId="189" fontId="64" fillId="33" borderId="33" xfId="0" applyNumberFormat="1" applyFont="1" applyFill="1" applyBorder="1" applyAlignment="1">
      <alignment horizontal="center" vertical="center" wrapText="1"/>
    </xf>
    <xf numFmtId="0" fontId="64" fillId="33" borderId="3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4" fillId="33" borderId="35" xfId="0" applyFont="1" applyFill="1" applyBorder="1" applyAlignment="1">
      <alignment horizontal="left" vertical="center" wrapText="1"/>
    </xf>
    <xf numFmtId="0" fontId="64" fillId="33" borderId="36" xfId="0" applyFont="1" applyFill="1" applyBorder="1" applyAlignment="1">
      <alignment vertical="center" wrapText="1"/>
    </xf>
    <xf numFmtId="189" fontId="64" fillId="33" borderId="36" xfId="0" applyNumberFormat="1" applyFont="1" applyFill="1" applyBorder="1" applyAlignment="1">
      <alignment horizontal="center" vertical="center" wrapText="1"/>
    </xf>
    <xf numFmtId="189" fontId="4" fillId="34" borderId="37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69" fillId="0" borderId="12" xfId="0" applyNumberFormat="1" applyFont="1" applyBorder="1" applyAlignment="1">
      <alignment/>
    </xf>
    <xf numFmtId="0" fontId="70" fillId="0" borderId="0" xfId="0" applyFont="1" applyAlignment="1">
      <alignment wrapText="1"/>
    </xf>
    <xf numFmtId="2" fontId="70" fillId="0" borderId="28" xfId="0" applyNumberFormat="1" applyFont="1" applyBorder="1" applyAlignment="1">
      <alignment/>
    </xf>
    <xf numFmtId="2" fontId="70" fillId="0" borderId="12" xfId="0" applyNumberFormat="1" applyFont="1" applyBorder="1" applyAlignment="1">
      <alignment/>
    </xf>
    <xf numFmtId="0" fontId="69" fillId="33" borderId="13" xfId="0" applyFont="1" applyFill="1" applyBorder="1" applyAlignment="1">
      <alignment/>
    </xf>
    <xf numFmtId="0" fontId="69" fillId="0" borderId="34" xfId="0" applyFont="1" applyBorder="1" applyAlignment="1">
      <alignment vertical="top" wrapText="1"/>
    </xf>
    <xf numFmtId="0" fontId="69" fillId="0" borderId="38" xfId="0" applyFont="1" applyBorder="1" applyAlignment="1">
      <alignment vertical="top" wrapText="1"/>
    </xf>
    <xf numFmtId="0" fontId="69" fillId="33" borderId="16" xfId="0" applyFont="1" applyFill="1" applyBorder="1" applyAlignment="1">
      <alignment/>
    </xf>
    <xf numFmtId="2" fontId="69" fillId="0" borderId="24" xfId="0" applyNumberFormat="1" applyFont="1" applyBorder="1" applyAlignment="1">
      <alignment/>
    </xf>
    <xf numFmtId="2" fontId="70" fillId="0" borderId="18" xfId="0" applyNumberFormat="1" applyFont="1" applyBorder="1" applyAlignment="1">
      <alignment/>
    </xf>
    <xf numFmtId="0" fontId="69" fillId="0" borderId="10" xfId="0" applyFont="1" applyBorder="1" applyAlignment="1">
      <alignment wrapText="1"/>
    </xf>
    <xf numFmtId="49" fontId="69" fillId="0" borderId="18" xfId="0" applyNumberFormat="1" applyFont="1" applyBorder="1" applyAlignment="1">
      <alignment wrapText="1"/>
    </xf>
    <xf numFmtId="49" fontId="69" fillId="0" borderId="0" xfId="0" applyNumberFormat="1" applyFont="1" applyAlignment="1">
      <alignment wrapText="1"/>
    </xf>
    <xf numFmtId="2" fontId="69" fillId="0" borderId="39" xfId="0" applyNumberFormat="1" applyFont="1" applyBorder="1" applyAlignment="1">
      <alignment wrapText="1"/>
    </xf>
    <xf numFmtId="0" fontId="69" fillId="0" borderId="13" xfId="0" applyFont="1" applyBorder="1" applyAlignment="1">
      <alignment vertical="center" wrapText="1"/>
    </xf>
    <xf numFmtId="0" fontId="69" fillId="0" borderId="18" xfId="0" applyFont="1" applyBorder="1" applyAlignment="1">
      <alignment/>
    </xf>
    <xf numFmtId="0" fontId="69" fillId="33" borderId="14" xfId="0" applyFont="1" applyFill="1" applyBorder="1" applyAlignment="1">
      <alignment/>
    </xf>
    <xf numFmtId="0" fontId="69" fillId="0" borderId="13" xfId="0" applyFont="1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2" fontId="69" fillId="0" borderId="0" xfId="0" applyNumberFormat="1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72" fillId="0" borderId="0" xfId="0" applyFont="1" applyAlignment="1">
      <alignment horizontal="center" wrapText="1"/>
    </xf>
    <xf numFmtId="0" fontId="5" fillId="0" borderId="23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2" fillId="0" borderId="0" xfId="0" applyFont="1" applyAlignment="1">
      <alignment horizontal="left"/>
    </xf>
    <xf numFmtId="0" fontId="5" fillId="0" borderId="2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53" applyFont="1" applyAlignment="1" applyProtection="1">
      <alignment horizontal="right" vertical="center" wrapText="1"/>
      <protection hidden="1"/>
    </xf>
    <xf numFmtId="0" fontId="5" fillId="0" borderId="21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183" fontId="5" fillId="0" borderId="21" xfId="0" applyNumberFormat="1" applyFont="1" applyBorder="1" applyAlignment="1">
      <alignment horizontal="justify" vertical="top" wrapText="1"/>
    </xf>
    <xf numFmtId="0" fontId="0" fillId="0" borderId="40" xfId="0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49" fontId="6" fillId="0" borderId="0" xfId="53" applyNumberFormat="1" applyFont="1" applyFill="1" applyAlignment="1">
      <alignment horizontal="center" vertical="center" wrapText="1"/>
      <protection/>
    </xf>
    <xf numFmtId="2" fontId="59" fillId="0" borderId="18" xfId="0" applyNumberFormat="1" applyFont="1" applyBorder="1" applyAlignment="1">
      <alignment horizontal="center"/>
    </xf>
    <xf numFmtId="0" fontId="60" fillId="0" borderId="21" xfId="0" applyFont="1" applyBorder="1" applyAlignment="1">
      <alignment horizontal="center" wrapText="1"/>
    </xf>
    <xf numFmtId="0" fontId="60" fillId="0" borderId="20" xfId="0" applyFont="1" applyBorder="1" applyAlignment="1">
      <alignment horizontal="center" wrapText="1"/>
    </xf>
    <xf numFmtId="0" fontId="60" fillId="0" borderId="40" xfId="0" applyFont="1" applyBorder="1" applyAlignment="1">
      <alignment horizontal="center" wrapText="1"/>
    </xf>
    <xf numFmtId="183" fontId="65" fillId="0" borderId="21" xfId="0" applyNumberFormat="1" applyFont="1" applyBorder="1" applyAlignment="1">
      <alignment horizontal="justify" vertical="top" wrapText="1"/>
    </xf>
    <xf numFmtId="183" fontId="65" fillId="0" borderId="20" xfId="0" applyNumberFormat="1" applyFont="1" applyBorder="1" applyAlignment="1">
      <alignment horizontal="justify" vertical="top" wrapText="1"/>
    </xf>
    <xf numFmtId="183" fontId="65" fillId="0" borderId="40" xfId="0" applyNumberFormat="1" applyFont="1" applyBorder="1" applyAlignment="1">
      <alignment horizontal="justify" vertical="top" wrapText="1"/>
    </xf>
    <xf numFmtId="2" fontId="60" fillId="0" borderId="21" xfId="0" applyNumberFormat="1" applyFont="1" applyBorder="1" applyAlignment="1">
      <alignment horizontal="center" vertical="top" wrapText="1"/>
    </xf>
    <xf numFmtId="2" fontId="60" fillId="0" borderId="20" xfId="0" applyNumberFormat="1" applyFont="1" applyBorder="1" applyAlignment="1">
      <alignment horizontal="center" vertical="top" wrapText="1"/>
    </xf>
    <xf numFmtId="2" fontId="60" fillId="0" borderId="40" xfId="0" applyNumberFormat="1" applyFont="1" applyBorder="1" applyAlignment="1">
      <alignment horizontal="center" vertical="top" wrapText="1"/>
    </xf>
    <xf numFmtId="0" fontId="5" fillId="0" borderId="0" xfId="53" applyFont="1" applyAlignment="1" applyProtection="1">
      <alignment horizontal="left" wrapText="1"/>
      <protection hidden="1"/>
    </xf>
    <xf numFmtId="0" fontId="57" fillId="0" borderId="0" xfId="0" applyFont="1" applyAlignment="1">
      <alignment horizontal="right" wrapText="1"/>
    </xf>
    <xf numFmtId="49" fontId="6" fillId="0" borderId="0" xfId="53" applyNumberFormat="1" applyFont="1" applyFill="1" applyBorder="1" applyAlignment="1">
      <alignment horizontal="center" wrapText="1"/>
      <protection/>
    </xf>
    <xf numFmtId="0" fontId="3" fillId="0" borderId="0" xfId="53" applyFont="1" applyAlignment="1" applyProtection="1">
      <alignment horizontal="right" vertical="center" wrapText="1"/>
      <protection hidden="1"/>
    </xf>
    <xf numFmtId="49" fontId="6" fillId="0" borderId="0" xfId="53" applyNumberFormat="1" applyFont="1" applyFill="1" applyAlignment="1">
      <alignment horizontal="center" wrapText="1"/>
      <protection/>
    </xf>
    <xf numFmtId="0" fontId="62" fillId="0" borderId="28" xfId="0" applyFont="1" applyBorder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7" fillId="0" borderId="12" xfId="0" applyFont="1" applyBorder="1" applyAlignment="1">
      <alignment horizontal="center"/>
    </xf>
    <xf numFmtId="183" fontId="57" fillId="0" borderId="12" xfId="0" applyNumberFormat="1" applyFont="1" applyBorder="1" applyAlignment="1">
      <alignment horizontal="center"/>
    </xf>
    <xf numFmtId="0" fontId="57" fillId="0" borderId="12" xfId="0" applyFont="1" applyBorder="1" applyAlignment="1">
      <alignment horizontal="center" wrapText="1"/>
    </xf>
    <xf numFmtId="0" fontId="57" fillId="0" borderId="12" xfId="0" applyFont="1" applyBorder="1" applyAlignment="1">
      <alignment horizontal="center" vertical="top" wrapText="1"/>
    </xf>
    <xf numFmtId="0" fontId="62" fillId="0" borderId="0" xfId="0" applyFont="1" applyAlignment="1">
      <alignment horizontal="center" wrapText="1"/>
    </xf>
    <xf numFmtId="0" fontId="3" fillId="0" borderId="0" xfId="53" applyFont="1" applyAlignment="1" applyProtection="1">
      <alignment horizontal="left" vertical="center" wrapText="1"/>
      <protection hidden="1"/>
    </xf>
    <xf numFmtId="0" fontId="62" fillId="0" borderId="41" xfId="0" applyFont="1" applyBorder="1" applyAlignment="1">
      <alignment horizontal="center" vertical="top" wrapText="1"/>
    </xf>
    <xf numFmtId="0" fontId="62" fillId="0" borderId="42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2" fontId="62" fillId="0" borderId="21" xfId="0" applyNumberFormat="1" applyFont="1" applyBorder="1" applyAlignment="1">
      <alignment horizontal="center" vertical="top" wrapText="1"/>
    </xf>
    <xf numFmtId="2" fontId="62" fillId="0" borderId="20" xfId="0" applyNumberFormat="1" applyFont="1" applyBorder="1" applyAlignment="1">
      <alignment horizontal="center" vertical="top" wrapText="1"/>
    </xf>
    <xf numFmtId="2" fontId="62" fillId="0" borderId="40" xfId="0" applyNumberFormat="1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62" fillId="0" borderId="21" xfId="0" applyFont="1" applyBorder="1" applyAlignment="1">
      <alignment horizontal="center" wrapText="1"/>
    </xf>
    <xf numFmtId="0" fontId="62" fillId="0" borderId="20" xfId="0" applyFont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21" xfId="0" applyFont="1" applyBorder="1" applyAlignment="1">
      <alignment horizontal="center" vertical="top"/>
    </xf>
    <xf numFmtId="0" fontId="62" fillId="0" borderId="20" xfId="0" applyFont="1" applyBorder="1" applyAlignment="1">
      <alignment horizontal="center" vertical="top"/>
    </xf>
    <xf numFmtId="0" fontId="62" fillId="0" borderId="40" xfId="0" applyFont="1" applyBorder="1" applyAlignment="1">
      <alignment horizontal="center" vertical="top"/>
    </xf>
    <xf numFmtId="183" fontId="62" fillId="0" borderId="21" xfId="0" applyNumberFormat="1" applyFont="1" applyBorder="1" applyAlignment="1">
      <alignment horizontal="justify" vertical="top" wrapText="1"/>
    </xf>
    <xf numFmtId="183" fontId="62" fillId="0" borderId="20" xfId="0" applyNumberFormat="1" applyFont="1" applyBorder="1" applyAlignment="1">
      <alignment horizontal="justify" vertical="top" wrapText="1"/>
    </xf>
    <xf numFmtId="183" fontId="62" fillId="0" borderId="40" xfId="0" applyNumberFormat="1" applyFont="1" applyBorder="1" applyAlignment="1">
      <alignment horizontal="justify" vertical="top" wrapText="1"/>
    </xf>
    <xf numFmtId="0" fontId="57" fillId="0" borderId="0" xfId="0" applyFont="1" applyAlignment="1">
      <alignment horizontal="center" wrapText="1"/>
    </xf>
    <xf numFmtId="49" fontId="3" fillId="0" borderId="0" xfId="53" applyNumberFormat="1" applyFont="1" applyAlignment="1">
      <alignment horizontal="center" wrapText="1"/>
      <protection/>
    </xf>
    <xf numFmtId="0" fontId="73" fillId="0" borderId="0" xfId="0" applyFont="1" applyAlignment="1">
      <alignment horizontal="left" wrapText="1"/>
    </xf>
    <xf numFmtId="0" fontId="73" fillId="34" borderId="0" xfId="0" applyFont="1" applyFill="1" applyAlignment="1">
      <alignment horizontal="left" wrapText="1"/>
    </xf>
    <xf numFmtId="0" fontId="62" fillId="0" borderId="0" xfId="0" applyFont="1" applyAlignment="1">
      <alignment horizontal="left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 5" xfId="58"/>
    <cellStyle name="Обычный 2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8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2.140625" style="34" customWidth="1"/>
    <col min="2" max="2" width="11.7109375" style="35" customWidth="1"/>
    <col min="3" max="3" width="12.57421875" style="35" customWidth="1"/>
    <col min="4" max="4" width="43.00390625" style="37" customWidth="1"/>
    <col min="5" max="5" width="10.7109375" style="38" customWidth="1"/>
    <col min="6" max="16384" width="9.140625" style="36" customWidth="1"/>
  </cols>
  <sheetData>
    <row r="1" spans="4:6" ht="15.75" customHeight="1">
      <c r="D1" s="264" t="s">
        <v>155</v>
      </c>
      <c r="E1" s="264"/>
      <c r="F1" s="33"/>
    </row>
    <row r="2" spans="4:6" ht="15.75" customHeight="1">
      <c r="D2" s="264" t="s">
        <v>156</v>
      </c>
      <c r="E2" s="264"/>
      <c r="F2" s="33"/>
    </row>
    <row r="3" spans="4:6" ht="15.75">
      <c r="D3" s="264" t="s">
        <v>404</v>
      </c>
      <c r="E3" s="264"/>
      <c r="F3" s="33"/>
    </row>
    <row r="5" spans="1:5" ht="99.75" customHeight="1">
      <c r="A5" s="254" t="s">
        <v>182</v>
      </c>
      <c r="B5" s="254"/>
      <c r="C5" s="254"/>
      <c r="D5" s="254"/>
      <c r="E5" s="254"/>
    </row>
    <row r="6" spans="1:5" ht="16.5" thickBot="1">
      <c r="A6" s="269"/>
      <c r="B6" s="269"/>
      <c r="C6" s="30"/>
      <c r="D6" s="25"/>
      <c r="E6" s="28" t="s">
        <v>15</v>
      </c>
    </row>
    <row r="7" spans="1:5" ht="42.75" customHeight="1" thickBot="1">
      <c r="A7" s="259" t="s">
        <v>60</v>
      </c>
      <c r="B7" s="270"/>
      <c r="C7" s="260"/>
      <c r="D7" s="265" t="s">
        <v>81</v>
      </c>
      <c r="E7" s="267" t="s">
        <v>59</v>
      </c>
    </row>
    <row r="8" spans="1:5" ht="19.5" customHeight="1" thickBot="1">
      <c r="A8" s="27" t="s">
        <v>65</v>
      </c>
      <c r="B8" s="259" t="s">
        <v>66</v>
      </c>
      <c r="C8" s="260"/>
      <c r="D8" s="266"/>
      <c r="E8" s="268"/>
    </row>
    <row r="9" spans="1:5" ht="33.75" customHeight="1" thickBot="1">
      <c r="A9" s="27"/>
      <c r="B9" s="257" t="s">
        <v>63</v>
      </c>
      <c r="C9" s="258"/>
      <c r="D9" s="26" t="s">
        <v>84</v>
      </c>
      <c r="E9" s="29">
        <f>E10+E11+E12+E13+E14+E15+E16+E18+E17</f>
        <v>14864.4</v>
      </c>
    </row>
    <row r="10" spans="1:5" ht="15.75" customHeight="1" thickBot="1">
      <c r="A10" s="27">
        <v>182</v>
      </c>
      <c r="B10" s="257" t="s">
        <v>87</v>
      </c>
      <c r="C10" s="258"/>
      <c r="D10" s="26" t="s">
        <v>88</v>
      </c>
      <c r="E10" s="29">
        <v>4152.4</v>
      </c>
    </row>
    <row r="11" spans="1:5" ht="48" thickBot="1">
      <c r="A11" s="27">
        <v>100</v>
      </c>
      <c r="B11" s="257" t="s">
        <v>96</v>
      </c>
      <c r="C11" s="258"/>
      <c r="D11" s="26" t="s">
        <v>97</v>
      </c>
      <c r="E11" s="29">
        <v>3171.1</v>
      </c>
    </row>
    <row r="12" spans="1:5" ht="15.75" customHeight="1" thickBot="1">
      <c r="A12" s="27">
        <v>182</v>
      </c>
      <c r="B12" s="257" t="s">
        <v>110</v>
      </c>
      <c r="C12" s="258"/>
      <c r="D12" s="26" t="s">
        <v>109</v>
      </c>
      <c r="E12" s="29">
        <v>3229</v>
      </c>
    </row>
    <row r="13" spans="1:5" ht="79.5" customHeight="1" thickBot="1">
      <c r="A13" s="27">
        <v>182</v>
      </c>
      <c r="B13" s="257" t="s">
        <v>115</v>
      </c>
      <c r="C13" s="258"/>
      <c r="D13" s="26" t="s">
        <v>262</v>
      </c>
      <c r="E13" s="29">
        <v>1530</v>
      </c>
    </row>
    <row r="14" spans="1:5" ht="18" customHeight="1" thickBot="1">
      <c r="A14" s="27">
        <v>182</v>
      </c>
      <c r="B14" s="257" t="s">
        <v>117</v>
      </c>
      <c r="C14" s="258"/>
      <c r="D14" s="26" t="s">
        <v>118</v>
      </c>
      <c r="E14" s="29">
        <v>2232.6</v>
      </c>
    </row>
    <row r="15" spans="1:5" ht="95.25" thickBot="1">
      <c r="A15" s="27">
        <v>992</v>
      </c>
      <c r="B15" s="257" t="s">
        <v>64</v>
      </c>
      <c r="C15" s="258"/>
      <c r="D15" s="26" t="s">
        <v>261</v>
      </c>
      <c r="E15" s="29">
        <v>509.8</v>
      </c>
    </row>
    <row r="16" spans="1:5" ht="32.25" customHeight="1" thickBot="1">
      <c r="A16" s="27">
        <v>992</v>
      </c>
      <c r="B16" s="257" t="s">
        <v>48</v>
      </c>
      <c r="C16" s="258"/>
      <c r="D16" s="26" t="s">
        <v>260</v>
      </c>
      <c r="E16" s="29">
        <v>18.2</v>
      </c>
    </row>
    <row r="17" spans="1:5" ht="157.5" customHeight="1" thickBot="1">
      <c r="A17" s="27">
        <v>161</v>
      </c>
      <c r="B17" s="252" t="s">
        <v>410</v>
      </c>
      <c r="C17" s="253"/>
      <c r="D17" s="210" t="s">
        <v>411</v>
      </c>
      <c r="E17" s="211">
        <v>20</v>
      </c>
    </row>
    <row r="18" spans="1:5" ht="62.25" customHeight="1" thickBot="1">
      <c r="A18" s="27">
        <v>992</v>
      </c>
      <c r="B18" s="255" t="s">
        <v>362</v>
      </c>
      <c r="C18" s="256"/>
      <c r="D18" s="204" t="s">
        <v>383</v>
      </c>
      <c r="E18" s="29">
        <v>1.3</v>
      </c>
    </row>
    <row r="19" spans="1:5" ht="33" customHeight="1" thickBot="1">
      <c r="A19" s="27"/>
      <c r="B19" s="257" t="s">
        <v>49</v>
      </c>
      <c r="C19" s="258"/>
      <c r="D19" s="26" t="s">
        <v>137</v>
      </c>
      <c r="E19" s="29">
        <f>E20+E23+E24+E25+E26+E27+E22+E21</f>
        <v>29174.199999999997</v>
      </c>
    </row>
    <row r="20" spans="1:5" ht="51" customHeight="1" thickBot="1">
      <c r="A20" s="27">
        <v>992</v>
      </c>
      <c r="B20" s="257" t="s">
        <v>382</v>
      </c>
      <c r="C20" s="258"/>
      <c r="D20" s="26" t="s">
        <v>259</v>
      </c>
      <c r="E20" s="29">
        <v>9058.5</v>
      </c>
    </row>
    <row r="21" spans="1:5" ht="51" customHeight="1" thickBot="1">
      <c r="A21" s="27">
        <v>992</v>
      </c>
      <c r="B21" s="252" t="s">
        <v>407</v>
      </c>
      <c r="C21" s="253"/>
      <c r="D21" s="26" t="s">
        <v>408</v>
      </c>
      <c r="E21" s="29">
        <v>11419.9</v>
      </c>
    </row>
    <row r="22" spans="1:5" ht="51" customHeight="1" thickBot="1">
      <c r="A22" s="27">
        <v>992</v>
      </c>
      <c r="B22" s="252" t="s">
        <v>406</v>
      </c>
      <c r="C22" s="253"/>
      <c r="D22" s="26" t="s">
        <v>409</v>
      </c>
      <c r="E22" s="29">
        <v>533.3</v>
      </c>
    </row>
    <row r="23" spans="1:5" ht="32.25" customHeight="1" thickBot="1">
      <c r="A23" s="27">
        <v>992</v>
      </c>
      <c r="B23" s="257" t="s">
        <v>372</v>
      </c>
      <c r="C23" s="258"/>
      <c r="D23" s="26" t="s">
        <v>258</v>
      </c>
      <c r="E23" s="29">
        <v>7886.2</v>
      </c>
    </row>
    <row r="24" spans="1:5" ht="32.25" customHeight="1" thickBot="1">
      <c r="A24" s="27">
        <v>992</v>
      </c>
      <c r="B24" s="257" t="s">
        <v>370</v>
      </c>
      <c r="C24" s="258"/>
      <c r="D24" s="204" t="s">
        <v>257</v>
      </c>
      <c r="E24" s="29">
        <v>3.8</v>
      </c>
    </row>
    <row r="25" spans="1:5" ht="63.75" thickBot="1">
      <c r="A25" s="27">
        <v>992</v>
      </c>
      <c r="B25" s="257" t="s">
        <v>369</v>
      </c>
      <c r="C25" s="258"/>
      <c r="D25" s="204" t="s">
        <v>371</v>
      </c>
      <c r="E25" s="29">
        <v>221.7</v>
      </c>
    </row>
    <row r="26" spans="1:5" ht="33" customHeight="1" thickBot="1">
      <c r="A26" s="27">
        <v>992</v>
      </c>
      <c r="B26" s="257" t="s">
        <v>146</v>
      </c>
      <c r="C26" s="258"/>
      <c r="D26" s="26" t="s">
        <v>145</v>
      </c>
      <c r="E26" s="29">
        <v>25</v>
      </c>
    </row>
    <row r="27" spans="1:5" ht="82.5" customHeight="1" thickBot="1">
      <c r="A27" s="27">
        <v>992</v>
      </c>
      <c r="B27" s="255" t="s">
        <v>368</v>
      </c>
      <c r="C27" s="256"/>
      <c r="D27" s="204" t="s">
        <v>367</v>
      </c>
      <c r="E27" s="29">
        <v>25.8</v>
      </c>
    </row>
    <row r="28" spans="1:5" ht="16.5" thickBot="1">
      <c r="A28" s="27"/>
      <c r="B28" s="262"/>
      <c r="C28" s="263"/>
      <c r="D28" s="26" t="s">
        <v>52</v>
      </c>
      <c r="E28" s="29">
        <f>E19+E9</f>
        <v>44038.6</v>
      </c>
    </row>
    <row r="32" spans="1:5" ht="15.75">
      <c r="A32" s="39" t="s">
        <v>366</v>
      </c>
      <c r="B32" s="40"/>
      <c r="C32" s="40"/>
      <c r="D32" s="40"/>
      <c r="E32" s="40"/>
    </row>
    <row r="33" spans="1:5" ht="15.75">
      <c r="A33" s="39" t="s">
        <v>152</v>
      </c>
      <c r="B33" s="40"/>
      <c r="C33" s="40"/>
      <c r="D33" s="40"/>
      <c r="E33" s="39"/>
    </row>
    <row r="34" spans="1:5" ht="15.75">
      <c r="A34" s="39" t="s">
        <v>359</v>
      </c>
      <c r="B34" s="40"/>
      <c r="C34" s="40"/>
      <c r="D34" s="40"/>
      <c r="E34" s="40"/>
    </row>
    <row r="35" spans="1:5" ht="15.75">
      <c r="A35" s="39"/>
      <c r="B35" s="40"/>
      <c r="C35" s="40"/>
      <c r="D35" s="40"/>
      <c r="E35" s="40"/>
    </row>
    <row r="36" spans="1:5" ht="15.75">
      <c r="A36" s="39" t="s">
        <v>153</v>
      </c>
      <c r="B36" s="40"/>
      <c r="C36" s="40"/>
      <c r="D36" s="40"/>
      <c r="E36" s="40"/>
    </row>
    <row r="37" spans="1:5" ht="15.75">
      <c r="A37" s="39" t="s">
        <v>152</v>
      </c>
      <c r="B37" s="40"/>
      <c r="C37" s="40"/>
      <c r="D37" s="40"/>
      <c r="E37" s="40"/>
    </row>
    <row r="38" spans="1:5" ht="15.75">
      <c r="A38" s="261" t="s">
        <v>405</v>
      </c>
      <c r="B38" s="261"/>
      <c r="C38" s="261"/>
      <c r="D38" s="261"/>
      <c r="E38" s="261"/>
    </row>
  </sheetData>
  <sheetProtection/>
  <mergeCells count="30">
    <mergeCell ref="B17:C17"/>
    <mergeCell ref="B10:C10"/>
    <mergeCell ref="B9:C9"/>
    <mergeCell ref="D1:E1"/>
    <mergeCell ref="D2:E2"/>
    <mergeCell ref="D3:E3"/>
    <mergeCell ref="D7:D8"/>
    <mergeCell ref="E7:E8"/>
    <mergeCell ref="A6:B6"/>
    <mergeCell ref="A7:C7"/>
    <mergeCell ref="B8:C8"/>
    <mergeCell ref="A38:E38"/>
    <mergeCell ref="B26:C26"/>
    <mergeCell ref="B23:C23"/>
    <mergeCell ref="B25:C25"/>
    <mergeCell ref="B19:C19"/>
    <mergeCell ref="B24:C24"/>
    <mergeCell ref="B28:C28"/>
    <mergeCell ref="B27:C27"/>
    <mergeCell ref="B22:C22"/>
    <mergeCell ref="B21:C21"/>
    <mergeCell ref="A5:E5"/>
    <mergeCell ref="B18:C18"/>
    <mergeCell ref="B15:C15"/>
    <mergeCell ref="B16:C16"/>
    <mergeCell ref="B20:C20"/>
    <mergeCell ref="B12:C12"/>
    <mergeCell ref="B11:C11"/>
    <mergeCell ref="B13:C13"/>
    <mergeCell ref="B14:C14"/>
  </mergeCells>
  <printOptions/>
  <pageMargins left="0.9448818897637796" right="0.4724409448818898" top="0.9055118110236221" bottom="0.7086614173228347" header="0.9055118110236221" footer="0.7086614173228347"/>
  <pageSetup fitToHeight="2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8.28125" style="1" customWidth="1"/>
    <col min="2" max="2" width="24.8515625" style="1" customWidth="1"/>
    <col min="3" max="3" width="38.140625" style="1" customWidth="1"/>
    <col min="4" max="4" width="18.00390625" style="5" customWidth="1"/>
    <col min="5" max="5" width="11.28125" style="5" customWidth="1"/>
    <col min="6" max="7" width="9.140625" style="0" customWidth="1"/>
  </cols>
  <sheetData>
    <row r="1" spans="3:5" ht="18.75" customHeight="1">
      <c r="C1" s="264" t="s">
        <v>204</v>
      </c>
      <c r="D1" s="264"/>
      <c r="E1" s="264"/>
    </row>
    <row r="2" spans="3:5" ht="22.5" customHeight="1">
      <c r="C2" s="264" t="s">
        <v>205</v>
      </c>
      <c r="D2" s="264"/>
      <c r="E2" s="264"/>
    </row>
    <row r="3" spans="3:5" ht="18.75" customHeight="1">
      <c r="C3" s="264" t="s">
        <v>426</v>
      </c>
      <c r="D3" s="264"/>
      <c r="E3" s="264"/>
    </row>
    <row r="4" spans="4:5" ht="18.75">
      <c r="D4" s="2"/>
      <c r="E4" s="3"/>
    </row>
    <row r="5" spans="4:5" ht="18.75">
      <c r="D5" s="2"/>
      <c r="E5" s="3"/>
    </row>
    <row r="6" spans="1:5" ht="51" customHeight="1">
      <c r="A6" s="316" t="s">
        <v>451</v>
      </c>
      <c r="B6" s="316"/>
      <c r="C6" s="316"/>
      <c r="D6" s="316"/>
      <c r="E6" s="316"/>
    </row>
    <row r="7" spans="4:5" ht="33" customHeight="1" thickBot="1">
      <c r="D7" s="4"/>
      <c r="E7" s="16"/>
    </row>
    <row r="8" spans="2:5" ht="57.75" customHeight="1" thickBot="1">
      <c r="B8" s="89" t="s">
        <v>28</v>
      </c>
      <c r="C8" s="90" t="s">
        <v>82</v>
      </c>
      <c r="D8" s="90" t="s">
        <v>83</v>
      </c>
      <c r="E8" s="2"/>
    </row>
    <row r="9" spans="2:5" ht="19.5" thickBot="1">
      <c r="B9" s="91" t="s">
        <v>203</v>
      </c>
      <c r="C9" s="92">
        <v>1</v>
      </c>
      <c r="D9" s="93">
        <v>0</v>
      </c>
      <c r="E9" s="2"/>
    </row>
    <row r="10" spans="4:5" ht="18.75">
      <c r="D10" s="2"/>
      <c r="E10" s="2"/>
    </row>
    <row r="11" spans="4:5" ht="18.75">
      <c r="D11" s="2"/>
      <c r="E11" s="2"/>
    </row>
    <row r="13" spans="1:5" s="36" customFormat="1" ht="15.75">
      <c r="A13" s="39" t="s">
        <v>366</v>
      </c>
      <c r="B13" s="40"/>
      <c r="C13" s="40"/>
      <c r="D13" s="40"/>
      <c r="E13" s="40"/>
    </row>
    <row r="14" spans="1:5" s="36" customFormat="1" ht="15.75">
      <c r="A14" s="39" t="s">
        <v>152</v>
      </c>
      <c r="B14" s="40"/>
      <c r="C14" s="40"/>
      <c r="D14" s="40"/>
      <c r="E14" s="39"/>
    </row>
    <row r="15" spans="1:5" s="36" customFormat="1" ht="15.75">
      <c r="A15" s="39" t="s">
        <v>359</v>
      </c>
      <c r="B15" s="40"/>
      <c r="C15" s="40"/>
      <c r="D15" s="40"/>
      <c r="E15" s="40"/>
    </row>
    <row r="16" spans="1:5" s="36" customFormat="1" ht="15.75">
      <c r="A16" s="39"/>
      <c r="B16" s="40"/>
      <c r="C16" s="40"/>
      <c r="D16" s="40"/>
      <c r="E16" s="40"/>
    </row>
    <row r="17" spans="1:5" s="36" customFormat="1" ht="15.75">
      <c r="A17" s="39" t="s">
        <v>153</v>
      </c>
      <c r="B17" s="40"/>
      <c r="C17" s="40"/>
      <c r="D17" s="40"/>
      <c r="E17" s="40"/>
    </row>
    <row r="18" spans="1:5" s="36" customFormat="1" ht="15.75">
      <c r="A18" s="39" t="s">
        <v>152</v>
      </c>
      <c r="B18" s="40"/>
      <c r="C18" s="40"/>
      <c r="D18" s="40"/>
      <c r="E18" s="40"/>
    </row>
    <row r="19" spans="1:8" s="36" customFormat="1" ht="15.75">
      <c r="A19" s="142" t="s">
        <v>428</v>
      </c>
      <c r="B19" s="141"/>
      <c r="C19" s="141"/>
      <c r="D19" s="141"/>
      <c r="E19" s="141"/>
      <c r="F19" s="35"/>
      <c r="G19" s="35"/>
      <c r="H19" s="35"/>
    </row>
  </sheetData>
  <sheetProtection/>
  <mergeCells count="4">
    <mergeCell ref="C3:E3"/>
    <mergeCell ref="C2:E2"/>
    <mergeCell ref="C1:E1"/>
    <mergeCell ref="A6:E6"/>
  </mergeCells>
  <printOptions/>
  <pageMargins left="1.01" right="0.67" top="0.7480314960629921" bottom="0.7480314960629921" header="0.32" footer="0.31496062992125984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P7" sqref="P7:W7"/>
    </sheetView>
  </sheetViews>
  <sheetFormatPr defaultColWidth="9.140625" defaultRowHeight="15"/>
  <cols>
    <col min="7" max="7" width="9.140625" style="0" customWidth="1"/>
    <col min="9" max="9" width="9.7109375" style="0" customWidth="1"/>
  </cols>
  <sheetData>
    <row r="1" spans="1:9" ht="18.75">
      <c r="A1" s="126"/>
      <c r="F1" s="319" t="s">
        <v>255</v>
      </c>
      <c r="G1" s="319"/>
      <c r="H1" s="319"/>
      <c r="I1" s="319"/>
    </row>
    <row r="2" spans="1:9" ht="34.5" customHeight="1">
      <c r="A2" s="126"/>
      <c r="F2" s="319" t="s">
        <v>256</v>
      </c>
      <c r="G2" s="319"/>
      <c r="H2" s="319"/>
      <c r="I2" s="319"/>
    </row>
    <row r="3" spans="1:9" ht="18.75">
      <c r="A3" s="7"/>
      <c r="F3" s="319" t="s">
        <v>251</v>
      </c>
      <c r="G3" s="319"/>
      <c r="H3" s="319"/>
      <c r="I3" s="319"/>
    </row>
    <row r="4" spans="1:9" ht="18.75">
      <c r="A4" s="7"/>
      <c r="F4" s="319" t="s">
        <v>398</v>
      </c>
      <c r="G4" s="319"/>
      <c r="H4" s="319"/>
      <c r="I4" s="319"/>
    </row>
    <row r="5" ht="14.25" customHeight="1">
      <c r="A5" s="7"/>
    </row>
    <row r="6" spans="1:9" ht="15" customHeight="1">
      <c r="A6" s="254" t="s">
        <v>452</v>
      </c>
      <c r="B6" s="254"/>
      <c r="C6" s="254"/>
      <c r="D6" s="254"/>
      <c r="E6" s="254"/>
      <c r="F6" s="254"/>
      <c r="G6" s="254"/>
      <c r="H6" s="254"/>
      <c r="I6" s="254"/>
    </row>
    <row r="7" spans="1:9" ht="74.25" customHeight="1">
      <c r="A7" s="254"/>
      <c r="B7" s="254"/>
      <c r="C7" s="254"/>
      <c r="D7" s="254"/>
      <c r="E7" s="254"/>
      <c r="F7" s="254"/>
      <c r="G7" s="254"/>
      <c r="H7" s="254"/>
      <c r="I7" s="254"/>
    </row>
    <row r="8" ht="18.75">
      <c r="A8" s="95"/>
    </row>
    <row r="9" spans="1:9" ht="17.25">
      <c r="A9" s="317" t="s">
        <v>453</v>
      </c>
      <c r="B9" s="317"/>
      <c r="C9" s="317"/>
      <c r="D9" s="317"/>
      <c r="E9" s="317"/>
      <c r="F9" s="317"/>
      <c r="G9" s="317"/>
      <c r="H9" s="317"/>
      <c r="I9" s="317"/>
    </row>
    <row r="10" spans="1:9" ht="17.25">
      <c r="A10" s="317" t="s">
        <v>454</v>
      </c>
      <c r="B10" s="317"/>
      <c r="C10" s="317"/>
      <c r="D10" s="317"/>
      <c r="E10" s="317"/>
      <c r="F10" s="317"/>
      <c r="G10" s="317"/>
      <c r="H10" s="317"/>
      <c r="I10" s="317"/>
    </row>
    <row r="11" spans="1:9" ht="17.25">
      <c r="A11" s="317" t="s">
        <v>455</v>
      </c>
      <c r="B11" s="317"/>
      <c r="C11" s="317"/>
      <c r="D11" s="317"/>
      <c r="E11" s="317"/>
      <c r="F11" s="317"/>
      <c r="G11" s="317"/>
      <c r="H11" s="317"/>
      <c r="I11" s="317"/>
    </row>
    <row r="12" spans="1:9" ht="17.25">
      <c r="A12" s="317" t="s">
        <v>400</v>
      </c>
      <c r="B12" s="317"/>
      <c r="C12" s="317"/>
      <c r="D12" s="317"/>
      <c r="E12" s="317"/>
      <c r="F12" s="317"/>
      <c r="G12" s="317"/>
      <c r="H12" s="317"/>
      <c r="I12" s="317"/>
    </row>
    <row r="13" spans="1:9" ht="34.5" customHeight="1">
      <c r="A13" s="317" t="s">
        <v>401</v>
      </c>
      <c r="B13" s="317"/>
      <c r="C13" s="317"/>
      <c r="D13" s="317"/>
      <c r="E13" s="317"/>
      <c r="F13" s="317"/>
      <c r="G13" s="317"/>
      <c r="H13" s="317"/>
      <c r="I13" s="317"/>
    </row>
    <row r="14" spans="1:9" ht="34.5" customHeight="1">
      <c r="A14" s="317" t="s">
        <v>459</v>
      </c>
      <c r="B14" s="317"/>
      <c r="C14" s="317"/>
      <c r="D14" s="317"/>
      <c r="E14" s="317"/>
      <c r="F14" s="317"/>
      <c r="G14" s="317"/>
      <c r="H14" s="317"/>
      <c r="I14" s="317"/>
    </row>
    <row r="15" spans="1:9" ht="34.5" customHeight="1">
      <c r="A15" s="317" t="s">
        <v>456</v>
      </c>
      <c r="B15" s="317"/>
      <c r="C15" s="317"/>
      <c r="D15" s="317"/>
      <c r="E15" s="317"/>
      <c r="F15" s="317"/>
      <c r="G15" s="317"/>
      <c r="H15" s="317"/>
      <c r="I15" s="317"/>
    </row>
    <row r="16" spans="1:9" ht="34.5" customHeight="1">
      <c r="A16" s="317" t="s">
        <v>460</v>
      </c>
      <c r="B16" s="317"/>
      <c r="C16" s="317"/>
      <c r="D16" s="317"/>
      <c r="E16" s="317"/>
      <c r="F16" s="317"/>
      <c r="G16" s="317"/>
      <c r="H16" s="317"/>
      <c r="I16" s="317"/>
    </row>
    <row r="17" spans="1:9" ht="17.25">
      <c r="A17" s="317" t="s">
        <v>402</v>
      </c>
      <c r="B17" s="317"/>
      <c r="C17" s="317"/>
      <c r="D17" s="317"/>
      <c r="E17" s="317"/>
      <c r="F17" s="317"/>
      <c r="G17" s="317"/>
      <c r="H17" s="317"/>
      <c r="I17" s="317"/>
    </row>
    <row r="18" spans="1:9" ht="17.25">
      <c r="A18" s="317" t="s">
        <v>252</v>
      </c>
      <c r="B18" s="317"/>
      <c r="C18" s="317"/>
      <c r="D18" s="317"/>
      <c r="E18" s="317"/>
      <c r="F18" s="317"/>
      <c r="G18" s="317"/>
      <c r="H18" s="317"/>
      <c r="I18" s="317"/>
    </row>
    <row r="19" spans="1:9" ht="17.25">
      <c r="A19" s="317" t="s">
        <v>403</v>
      </c>
      <c r="B19" s="317"/>
      <c r="C19" s="317"/>
      <c r="D19" s="317"/>
      <c r="E19" s="317"/>
      <c r="F19" s="317"/>
      <c r="G19" s="317"/>
      <c r="H19" s="317"/>
      <c r="I19" s="317"/>
    </row>
    <row r="20" spans="1:9" ht="17.25">
      <c r="A20" s="317" t="s">
        <v>253</v>
      </c>
      <c r="B20" s="317"/>
      <c r="C20" s="317"/>
      <c r="D20" s="317"/>
      <c r="E20" s="317"/>
      <c r="F20" s="317"/>
      <c r="G20" s="317"/>
      <c r="H20" s="317"/>
      <c r="I20" s="317"/>
    </row>
    <row r="21" spans="1:9" ht="17.25">
      <c r="A21" s="317" t="s">
        <v>358</v>
      </c>
      <c r="B21" s="317"/>
      <c r="C21" s="317"/>
      <c r="D21" s="317"/>
      <c r="E21" s="317"/>
      <c r="F21" s="317"/>
      <c r="G21" s="317"/>
      <c r="H21" s="317"/>
      <c r="I21" s="317"/>
    </row>
    <row r="22" spans="1:9" ht="30.75" customHeight="1">
      <c r="A22" s="317" t="s">
        <v>462</v>
      </c>
      <c r="B22" s="317"/>
      <c r="C22" s="317"/>
      <c r="D22" s="317"/>
      <c r="E22" s="317"/>
      <c r="F22" s="317"/>
      <c r="G22" s="317"/>
      <c r="H22" s="317"/>
      <c r="I22" s="317"/>
    </row>
    <row r="23" spans="1:9" ht="17.25">
      <c r="A23" s="317" t="s">
        <v>254</v>
      </c>
      <c r="B23" s="317"/>
      <c r="C23" s="317"/>
      <c r="D23" s="317"/>
      <c r="E23" s="317"/>
      <c r="F23" s="317"/>
      <c r="G23" s="317"/>
      <c r="H23" s="317"/>
      <c r="I23" s="317"/>
    </row>
    <row r="24" spans="1:9" ht="17.25">
      <c r="A24" s="318" t="s">
        <v>496</v>
      </c>
      <c r="B24" s="318"/>
      <c r="C24" s="318"/>
      <c r="D24" s="318"/>
      <c r="E24" s="318"/>
      <c r="F24" s="318"/>
      <c r="G24" s="318"/>
      <c r="H24" s="318"/>
      <c r="I24" s="318"/>
    </row>
    <row r="25" spans="1:9" ht="17.25">
      <c r="A25" s="318" t="s">
        <v>497</v>
      </c>
      <c r="B25" s="318"/>
      <c r="C25" s="318"/>
      <c r="D25" s="318"/>
      <c r="E25" s="318"/>
      <c r="F25" s="318"/>
      <c r="G25" s="318"/>
      <c r="H25" s="318"/>
      <c r="I25" s="318"/>
    </row>
    <row r="26" spans="1:9" ht="17.25">
      <c r="A26" s="317" t="s">
        <v>461</v>
      </c>
      <c r="B26" s="317"/>
      <c r="C26" s="317"/>
      <c r="D26" s="317"/>
      <c r="E26" s="317"/>
      <c r="F26" s="317"/>
      <c r="G26" s="317"/>
      <c r="H26" s="317"/>
      <c r="I26" s="317"/>
    </row>
    <row r="27" ht="18.75">
      <c r="A27" s="95"/>
    </row>
    <row r="28" ht="18.75">
      <c r="A28" s="95"/>
    </row>
    <row r="29" spans="1:5" s="36" customFormat="1" ht="15.75">
      <c r="A29" s="39" t="s">
        <v>366</v>
      </c>
      <c r="B29" s="40"/>
      <c r="C29" s="40"/>
      <c r="D29" s="40"/>
      <c r="E29" s="40"/>
    </row>
    <row r="30" spans="1:5" s="36" customFormat="1" ht="15.75">
      <c r="A30" s="39" t="s">
        <v>152</v>
      </c>
      <c r="B30" s="40"/>
      <c r="C30" s="40"/>
      <c r="D30" s="40"/>
      <c r="E30" s="39"/>
    </row>
    <row r="31" spans="1:5" s="36" customFormat="1" ht="15.75">
      <c r="A31" s="39" t="s">
        <v>359</v>
      </c>
      <c r="B31" s="40"/>
      <c r="C31" s="40"/>
      <c r="D31" s="40"/>
      <c r="E31" s="40"/>
    </row>
    <row r="32" spans="1:5" s="36" customFormat="1" ht="15.75">
      <c r="A32" s="39"/>
      <c r="B32" s="40"/>
      <c r="C32" s="40"/>
      <c r="D32" s="40"/>
      <c r="E32" s="40"/>
    </row>
    <row r="33" spans="1:5" s="36" customFormat="1" ht="15.75">
      <c r="A33" s="39" t="s">
        <v>153</v>
      </c>
      <c r="B33" s="40"/>
      <c r="C33" s="40"/>
      <c r="D33" s="40"/>
      <c r="E33" s="40"/>
    </row>
    <row r="34" spans="1:5" s="36" customFormat="1" ht="15.75">
      <c r="A34" s="39" t="s">
        <v>152</v>
      </c>
      <c r="B34" s="40"/>
      <c r="C34" s="40"/>
      <c r="D34" s="40"/>
      <c r="E34" s="40"/>
    </row>
    <row r="35" spans="1:8" s="36" customFormat="1" ht="15.75">
      <c r="A35" s="142" t="s">
        <v>498</v>
      </c>
      <c r="B35" s="141"/>
      <c r="C35" s="141"/>
      <c r="D35" s="141"/>
      <c r="E35" s="141"/>
      <c r="F35" s="35"/>
      <c r="G35" s="35"/>
      <c r="H35" s="35"/>
    </row>
  </sheetData>
  <sheetProtection/>
  <mergeCells count="23">
    <mergeCell ref="A6:I7"/>
    <mergeCell ref="F1:I1"/>
    <mergeCell ref="F2:I2"/>
    <mergeCell ref="F3:I3"/>
    <mergeCell ref="F4:I4"/>
    <mergeCell ref="A21:I21"/>
    <mergeCell ref="A20:I20"/>
    <mergeCell ref="A9:I9"/>
    <mergeCell ref="A10:I10"/>
    <mergeCell ref="A11:I11"/>
    <mergeCell ref="A25:I25"/>
    <mergeCell ref="A26:I26"/>
    <mergeCell ref="A15:I15"/>
    <mergeCell ref="A16:I16"/>
    <mergeCell ref="A17:I17"/>
    <mergeCell ref="A18:I18"/>
    <mergeCell ref="A19:I19"/>
    <mergeCell ref="A12:I12"/>
    <mergeCell ref="A13:I13"/>
    <mergeCell ref="A14:I14"/>
    <mergeCell ref="A22:I22"/>
    <mergeCell ref="A23:I23"/>
    <mergeCell ref="A24:I24"/>
  </mergeCells>
  <printOptions/>
  <pageMargins left="1.21" right="0.49" top="0.5" bottom="0.37" header="0.3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J85" sqref="J85"/>
    </sheetView>
  </sheetViews>
  <sheetFormatPr defaultColWidth="9.140625" defaultRowHeight="15"/>
  <cols>
    <col min="1" max="1" width="17.28125" style="18" customWidth="1"/>
    <col min="2" max="2" width="41.00390625" style="19" customWidth="1"/>
    <col min="3" max="3" width="8.7109375" style="55" customWidth="1"/>
    <col min="4" max="4" width="9.28125" style="55" customWidth="1"/>
    <col min="5" max="5" width="8.8515625" style="56" customWidth="1"/>
    <col min="6" max="16384" width="9.140625" style="18" customWidth="1"/>
  </cols>
  <sheetData>
    <row r="1" spans="2:5" ht="15.75" customHeight="1">
      <c r="B1" s="264" t="s">
        <v>157</v>
      </c>
      <c r="C1" s="264"/>
      <c r="D1" s="264"/>
      <c r="E1" s="264"/>
    </row>
    <row r="2" spans="2:5" ht="15.75" customHeight="1">
      <c r="B2" s="264" t="s">
        <v>156</v>
      </c>
      <c r="C2" s="264"/>
      <c r="D2" s="264"/>
      <c r="E2" s="264"/>
    </row>
    <row r="3" spans="2:5" ht="15.75" customHeight="1">
      <c r="B3" s="264" t="s">
        <v>404</v>
      </c>
      <c r="C3" s="264"/>
      <c r="D3" s="264"/>
      <c r="E3" s="264"/>
    </row>
    <row r="4" spans="2:5" ht="15.75" customHeight="1">
      <c r="B4" s="32"/>
      <c r="C4" s="32"/>
      <c r="D4" s="32"/>
      <c r="E4" s="32"/>
    </row>
    <row r="5" spans="1:5" ht="75.75" customHeight="1">
      <c r="A5" s="271" t="s">
        <v>412</v>
      </c>
      <c r="B5" s="271"/>
      <c r="C5" s="271"/>
      <c r="D5" s="271"/>
      <c r="E5" s="271"/>
    </row>
    <row r="6" spans="4:5" ht="15.75" thickBot="1">
      <c r="D6" s="272" t="s">
        <v>15</v>
      </c>
      <c r="E6" s="272"/>
    </row>
    <row r="7" spans="1:5" ht="111.75" customHeight="1">
      <c r="A7" s="273" t="s">
        <v>47</v>
      </c>
      <c r="B7" s="273" t="s">
        <v>81</v>
      </c>
      <c r="C7" s="276" t="s">
        <v>248</v>
      </c>
      <c r="D7" s="276" t="s">
        <v>59</v>
      </c>
      <c r="E7" s="279" t="s">
        <v>18</v>
      </c>
    </row>
    <row r="8" spans="1:5" ht="15">
      <c r="A8" s="274"/>
      <c r="B8" s="274"/>
      <c r="C8" s="277"/>
      <c r="D8" s="277"/>
      <c r="E8" s="280"/>
    </row>
    <row r="9" spans="1:5" ht="15.75" thickBot="1">
      <c r="A9" s="275"/>
      <c r="B9" s="275"/>
      <c r="C9" s="278"/>
      <c r="D9" s="278"/>
      <c r="E9" s="281"/>
    </row>
    <row r="10" spans="1:5" ht="30" thickBot="1">
      <c r="A10" s="41" t="s">
        <v>63</v>
      </c>
      <c r="B10" s="20" t="s">
        <v>84</v>
      </c>
      <c r="C10" s="42">
        <f>C11+C17+C23+C26+C32+C40+C36</f>
        <v>14113</v>
      </c>
      <c r="D10" s="42">
        <f>D11+D17+D23+D26+D32+D40+D36</f>
        <v>14864.4</v>
      </c>
      <c r="E10" s="43">
        <f>D10*100/C10</f>
        <v>105.32416920569688</v>
      </c>
    </row>
    <row r="11" spans="1:5" ht="30" thickBot="1">
      <c r="A11" s="41" t="s">
        <v>85</v>
      </c>
      <c r="B11" s="20" t="s">
        <v>86</v>
      </c>
      <c r="C11" s="42">
        <f>C12</f>
        <v>4201</v>
      </c>
      <c r="D11" s="42">
        <f>D12</f>
        <v>4152.400000000001</v>
      </c>
      <c r="E11" s="43">
        <f aca="true" t="shared" si="0" ref="E11:E69">D11*100/C11</f>
        <v>98.84313258747919</v>
      </c>
    </row>
    <row r="12" spans="1:5" ht="30.75" thickBot="1">
      <c r="A12" s="44" t="s">
        <v>87</v>
      </c>
      <c r="B12" s="21" t="s">
        <v>88</v>
      </c>
      <c r="C12" s="45">
        <f>C13+C14+C15+C16</f>
        <v>4201</v>
      </c>
      <c r="D12" s="45">
        <f>D13+D14+D15+D16</f>
        <v>4152.400000000001</v>
      </c>
      <c r="E12" s="45">
        <f>E13+E14+E15</f>
        <v>306.2000794633791</v>
      </c>
    </row>
    <row r="13" spans="1:5" ht="105.75" thickBot="1">
      <c r="A13" s="47" t="s">
        <v>89</v>
      </c>
      <c r="B13" s="23" t="s">
        <v>154</v>
      </c>
      <c r="C13" s="48">
        <v>4000.7</v>
      </c>
      <c r="D13" s="49">
        <v>3937.8</v>
      </c>
      <c r="E13" s="50">
        <f t="shared" si="0"/>
        <v>98.42777513935062</v>
      </c>
    </row>
    <row r="14" spans="1:5" ht="165.75" thickBot="1">
      <c r="A14" s="47" t="s">
        <v>90</v>
      </c>
      <c r="B14" s="57" t="s">
        <v>91</v>
      </c>
      <c r="C14" s="48">
        <v>13.1</v>
      </c>
      <c r="D14" s="49">
        <v>13.1</v>
      </c>
      <c r="E14" s="50">
        <f t="shared" si="0"/>
        <v>100</v>
      </c>
    </row>
    <row r="15" spans="1:5" ht="75.75" thickBot="1">
      <c r="A15" s="47" t="s">
        <v>92</v>
      </c>
      <c r="B15" s="57" t="s">
        <v>93</v>
      </c>
      <c r="C15" s="48">
        <v>182.7</v>
      </c>
      <c r="D15" s="49">
        <v>196.9</v>
      </c>
      <c r="E15" s="50">
        <f t="shared" si="0"/>
        <v>107.77230432402847</v>
      </c>
    </row>
    <row r="16" spans="1:5" ht="135.75" thickBot="1">
      <c r="A16" s="47" t="s">
        <v>387</v>
      </c>
      <c r="B16" s="203" t="s">
        <v>388</v>
      </c>
      <c r="C16" s="48">
        <v>4.5</v>
      </c>
      <c r="D16" s="49">
        <v>4.6</v>
      </c>
      <c r="E16" s="50">
        <f t="shared" si="0"/>
        <v>102.22222222222221</v>
      </c>
    </row>
    <row r="17" spans="1:5" ht="44.25" thickBot="1">
      <c r="A17" s="41" t="s">
        <v>94</v>
      </c>
      <c r="B17" s="20" t="s">
        <v>95</v>
      </c>
      <c r="C17" s="42">
        <f>C18</f>
        <v>2838</v>
      </c>
      <c r="D17" s="42">
        <f>D18</f>
        <v>3171.1</v>
      </c>
      <c r="E17" s="43">
        <f t="shared" si="0"/>
        <v>111.73713883016208</v>
      </c>
    </row>
    <row r="18" spans="1:5" ht="45.75" thickBot="1">
      <c r="A18" s="41" t="s">
        <v>96</v>
      </c>
      <c r="B18" s="21" t="s">
        <v>97</v>
      </c>
      <c r="C18" s="45">
        <f>C19+C20+C21+C22</f>
        <v>2838</v>
      </c>
      <c r="D18" s="45">
        <f>D19+D20+D21+D22</f>
        <v>3171.1</v>
      </c>
      <c r="E18" s="46">
        <f t="shared" si="0"/>
        <v>111.73713883016208</v>
      </c>
    </row>
    <row r="19" spans="1:5" ht="105.75" thickBot="1">
      <c r="A19" s="41" t="s">
        <v>98</v>
      </c>
      <c r="B19" s="24" t="s">
        <v>99</v>
      </c>
      <c r="C19" s="48">
        <v>1109.7</v>
      </c>
      <c r="D19" s="49">
        <v>1443.5</v>
      </c>
      <c r="E19" s="50">
        <f t="shared" si="0"/>
        <v>130.08020185635758</v>
      </c>
    </row>
    <row r="20" spans="1:5" ht="135.75" thickBot="1">
      <c r="A20" s="41" t="s">
        <v>100</v>
      </c>
      <c r="B20" s="24" t="s">
        <v>101</v>
      </c>
      <c r="C20" s="48">
        <v>14.1</v>
      </c>
      <c r="D20" s="49">
        <v>10.6</v>
      </c>
      <c r="E20" s="50">
        <f t="shared" si="0"/>
        <v>75.177304964539</v>
      </c>
    </row>
    <row r="21" spans="1:5" ht="120.75" thickBot="1">
      <c r="A21" s="41" t="s">
        <v>102</v>
      </c>
      <c r="B21" s="24" t="s">
        <v>103</v>
      </c>
      <c r="C21" s="48">
        <v>1714.2</v>
      </c>
      <c r="D21" s="49">
        <v>1928.4</v>
      </c>
      <c r="E21" s="50">
        <f t="shared" si="0"/>
        <v>112.49562478123906</v>
      </c>
    </row>
    <row r="22" spans="1:5" ht="120.75" thickBot="1">
      <c r="A22" s="41" t="s">
        <v>104</v>
      </c>
      <c r="B22" s="24" t="s">
        <v>105</v>
      </c>
      <c r="C22" s="48">
        <v>0</v>
      </c>
      <c r="D22" s="49">
        <v>-211.4</v>
      </c>
      <c r="E22" s="50">
        <v>0</v>
      </c>
    </row>
    <row r="23" spans="1:5" ht="30" thickBot="1">
      <c r="A23" s="41" t="s">
        <v>106</v>
      </c>
      <c r="B23" s="20" t="s">
        <v>107</v>
      </c>
      <c r="C23" s="42">
        <f>C24</f>
        <v>2910</v>
      </c>
      <c r="D23" s="42">
        <f>D24</f>
        <v>3229</v>
      </c>
      <c r="E23" s="43">
        <f t="shared" si="0"/>
        <v>110.96219931271477</v>
      </c>
    </row>
    <row r="24" spans="1:5" ht="30.75" thickBot="1">
      <c r="A24" s="44" t="s">
        <v>108</v>
      </c>
      <c r="B24" s="21" t="s">
        <v>109</v>
      </c>
      <c r="C24" s="45">
        <f>C25</f>
        <v>2910</v>
      </c>
      <c r="D24" s="45">
        <f>D25</f>
        <v>3229</v>
      </c>
      <c r="E24" s="46">
        <f t="shared" si="0"/>
        <v>110.96219931271477</v>
      </c>
    </row>
    <row r="25" spans="1:5" ht="30.75" thickBot="1">
      <c r="A25" s="47" t="s">
        <v>110</v>
      </c>
      <c r="B25" s="24" t="s">
        <v>109</v>
      </c>
      <c r="C25" s="48">
        <v>2910</v>
      </c>
      <c r="D25" s="49">
        <v>3229</v>
      </c>
      <c r="E25" s="50">
        <f t="shared" si="0"/>
        <v>110.96219931271477</v>
      </c>
    </row>
    <row r="26" spans="1:5" ht="30" thickBot="1">
      <c r="A26" s="41" t="s">
        <v>111</v>
      </c>
      <c r="B26" s="20" t="s">
        <v>112</v>
      </c>
      <c r="C26" s="42">
        <f>C27+C29</f>
        <v>3615</v>
      </c>
      <c r="D26" s="42">
        <f>D27+D29</f>
        <v>3762.6</v>
      </c>
      <c r="E26" s="43">
        <f t="shared" si="0"/>
        <v>104.08298755186722</v>
      </c>
    </row>
    <row r="27" spans="1:5" ht="30.75" thickBot="1">
      <c r="A27" s="44" t="s">
        <v>113</v>
      </c>
      <c r="B27" s="21" t="s">
        <v>114</v>
      </c>
      <c r="C27" s="45">
        <f>C28</f>
        <v>1465</v>
      </c>
      <c r="D27" s="45">
        <f>D28</f>
        <v>1530</v>
      </c>
      <c r="E27" s="46">
        <f t="shared" si="0"/>
        <v>104.43686006825939</v>
      </c>
    </row>
    <row r="28" spans="1:5" ht="75.75" thickBot="1">
      <c r="A28" s="47" t="s">
        <v>115</v>
      </c>
      <c r="B28" s="24" t="s">
        <v>116</v>
      </c>
      <c r="C28" s="48">
        <v>1465</v>
      </c>
      <c r="D28" s="49">
        <v>1530</v>
      </c>
      <c r="E28" s="50">
        <f t="shared" si="0"/>
        <v>104.43686006825939</v>
      </c>
    </row>
    <row r="29" spans="1:5" ht="30.75" thickBot="1">
      <c r="A29" s="44" t="s">
        <v>117</v>
      </c>
      <c r="B29" s="21" t="s">
        <v>118</v>
      </c>
      <c r="C29" s="45">
        <f>C30+C31</f>
        <v>2150</v>
      </c>
      <c r="D29" s="45">
        <f>D30+D31</f>
        <v>2232.6</v>
      </c>
      <c r="E29" s="46">
        <f t="shared" si="0"/>
        <v>103.84186046511628</v>
      </c>
    </row>
    <row r="30" spans="1:5" ht="60.75" thickBot="1">
      <c r="A30" s="47" t="s">
        <v>119</v>
      </c>
      <c r="B30" s="24" t="s">
        <v>120</v>
      </c>
      <c r="C30" s="48">
        <v>900</v>
      </c>
      <c r="D30" s="49">
        <v>920.4</v>
      </c>
      <c r="E30" s="50">
        <f t="shared" si="0"/>
        <v>102.26666666666667</v>
      </c>
    </row>
    <row r="31" spans="1:5" ht="60.75" thickBot="1">
      <c r="A31" s="47" t="s">
        <v>121</v>
      </c>
      <c r="B31" s="24" t="s">
        <v>122</v>
      </c>
      <c r="C31" s="48">
        <v>1250</v>
      </c>
      <c r="D31" s="49">
        <v>1312.2</v>
      </c>
      <c r="E31" s="50">
        <f t="shared" si="0"/>
        <v>104.976</v>
      </c>
    </row>
    <row r="32" spans="1:5" ht="44.25" thickBot="1">
      <c r="A32" s="41" t="s">
        <v>123</v>
      </c>
      <c r="B32" s="20" t="s">
        <v>124</v>
      </c>
      <c r="C32" s="42">
        <f aca="true" t="shared" si="1" ref="C32:D34">C33</f>
        <v>509.7</v>
      </c>
      <c r="D32" s="42">
        <f t="shared" si="1"/>
        <v>509.8</v>
      </c>
      <c r="E32" s="43">
        <f t="shared" si="0"/>
        <v>100.01961938395135</v>
      </c>
    </row>
    <row r="33" spans="1:5" ht="150.75" thickBot="1">
      <c r="A33" s="44" t="s">
        <v>125</v>
      </c>
      <c r="B33" s="21" t="s">
        <v>126</v>
      </c>
      <c r="C33" s="45">
        <f t="shared" si="1"/>
        <v>509.7</v>
      </c>
      <c r="D33" s="45">
        <f t="shared" si="1"/>
        <v>509.8</v>
      </c>
      <c r="E33" s="46">
        <f t="shared" si="0"/>
        <v>100.01961938395135</v>
      </c>
    </row>
    <row r="34" spans="1:5" ht="120.75" thickBot="1">
      <c r="A34" s="47" t="s">
        <v>127</v>
      </c>
      <c r="B34" s="24" t="s">
        <v>128</v>
      </c>
      <c r="C34" s="49">
        <f t="shared" si="1"/>
        <v>509.7</v>
      </c>
      <c r="D34" s="49">
        <f t="shared" si="1"/>
        <v>509.8</v>
      </c>
      <c r="E34" s="50">
        <f t="shared" si="0"/>
        <v>100.01961938395135</v>
      </c>
    </row>
    <row r="35" spans="1:8" ht="90.75" thickBot="1">
      <c r="A35" s="47" t="s">
        <v>64</v>
      </c>
      <c r="B35" s="24" t="s">
        <v>129</v>
      </c>
      <c r="C35" s="48">
        <v>509.7</v>
      </c>
      <c r="D35" s="49">
        <v>509.8</v>
      </c>
      <c r="E35" s="50">
        <f t="shared" si="0"/>
        <v>100.01961938395135</v>
      </c>
      <c r="H35" s="55"/>
    </row>
    <row r="36" spans="1:5" ht="44.25" thickBot="1">
      <c r="A36" s="41" t="s">
        <v>130</v>
      </c>
      <c r="B36" s="20" t="s">
        <v>131</v>
      </c>
      <c r="C36" s="42">
        <f aca="true" t="shared" si="2" ref="C36:D38">C37</f>
        <v>18</v>
      </c>
      <c r="D36" s="42">
        <f t="shared" si="2"/>
        <v>18.2</v>
      </c>
      <c r="E36" s="43">
        <f t="shared" si="0"/>
        <v>101.11111111111111</v>
      </c>
    </row>
    <row r="37" spans="1:5" ht="30.75" thickBot="1">
      <c r="A37" s="44" t="s">
        <v>132</v>
      </c>
      <c r="B37" s="21" t="s">
        <v>133</v>
      </c>
      <c r="C37" s="45">
        <f t="shared" si="2"/>
        <v>18</v>
      </c>
      <c r="D37" s="45">
        <f t="shared" si="2"/>
        <v>18.2</v>
      </c>
      <c r="E37" s="46">
        <f t="shared" si="0"/>
        <v>101.11111111111111</v>
      </c>
    </row>
    <row r="38" spans="1:5" ht="30.75" thickBot="1">
      <c r="A38" s="22" t="s">
        <v>134</v>
      </c>
      <c r="B38" s="23" t="s">
        <v>135</v>
      </c>
      <c r="C38" s="49">
        <f t="shared" si="2"/>
        <v>18</v>
      </c>
      <c r="D38" s="49">
        <f t="shared" si="2"/>
        <v>18.2</v>
      </c>
      <c r="E38" s="50">
        <f t="shared" si="0"/>
        <v>101.11111111111111</v>
      </c>
    </row>
    <row r="39" spans="1:5" ht="30.75" thickBot="1">
      <c r="A39" s="22" t="s">
        <v>48</v>
      </c>
      <c r="B39" s="23" t="s">
        <v>136</v>
      </c>
      <c r="C39" s="48">
        <v>18</v>
      </c>
      <c r="D39" s="49">
        <v>18.2</v>
      </c>
      <c r="E39" s="50">
        <f t="shared" si="0"/>
        <v>101.11111111111111</v>
      </c>
    </row>
    <row r="40" spans="1:5" ht="29.25" thickBot="1">
      <c r="A40" s="129" t="s">
        <v>267</v>
      </c>
      <c r="B40" s="130" t="s">
        <v>268</v>
      </c>
      <c r="C40" s="128">
        <f>C44+C41</f>
        <v>21.3</v>
      </c>
      <c r="D40" s="42">
        <f>D44+D41</f>
        <v>21.3</v>
      </c>
      <c r="E40" s="43">
        <f t="shared" si="0"/>
        <v>100</v>
      </c>
    </row>
    <row r="41" spans="1:5" ht="90.75" thickBot="1">
      <c r="A41" s="22" t="s">
        <v>419</v>
      </c>
      <c r="B41" s="203" t="s">
        <v>417</v>
      </c>
      <c r="C41" s="48">
        <f>C42</f>
        <v>20</v>
      </c>
      <c r="D41" s="49">
        <f>D42</f>
        <v>20</v>
      </c>
      <c r="E41" s="50">
        <f t="shared" si="0"/>
        <v>100</v>
      </c>
    </row>
    <row r="42" spans="1:5" ht="105.75" thickBot="1">
      <c r="A42" s="22" t="s">
        <v>420</v>
      </c>
      <c r="B42" s="203" t="s">
        <v>418</v>
      </c>
      <c r="C42" s="48">
        <f>C43</f>
        <v>20</v>
      </c>
      <c r="D42" s="49">
        <f>D43</f>
        <v>20</v>
      </c>
      <c r="E42" s="50">
        <f t="shared" si="0"/>
        <v>100</v>
      </c>
    </row>
    <row r="43" spans="1:5" ht="150.75" thickBot="1">
      <c r="A43" s="22" t="s">
        <v>410</v>
      </c>
      <c r="B43" s="203" t="s">
        <v>411</v>
      </c>
      <c r="C43" s="48">
        <v>20</v>
      </c>
      <c r="D43" s="49">
        <v>20</v>
      </c>
      <c r="E43" s="50">
        <f t="shared" si="0"/>
        <v>100</v>
      </c>
    </row>
    <row r="44" spans="1:5" ht="45.75" thickBot="1">
      <c r="A44" s="131" t="s">
        <v>360</v>
      </c>
      <c r="B44" s="132" t="s">
        <v>361</v>
      </c>
      <c r="C44" s="51">
        <f>C45</f>
        <v>1.3</v>
      </c>
      <c r="D44" s="45">
        <f>D45</f>
        <v>1.3</v>
      </c>
      <c r="E44" s="46">
        <f t="shared" si="0"/>
        <v>100</v>
      </c>
    </row>
    <row r="45" spans="1:5" ht="60.75" thickBot="1">
      <c r="A45" s="22" t="s">
        <v>362</v>
      </c>
      <c r="B45" s="23" t="s">
        <v>363</v>
      </c>
      <c r="C45" s="48">
        <v>1.3</v>
      </c>
      <c r="D45" s="49">
        <v>1.3</v>
      </c>
      <c r="E45" s="50">
        <f t="shared" si="0"/>
        <v>100</v>
      </c>
    </row>
    <row r="46" spans="1:5" ht="30" thickBot="1">
      <c r="A46" s="41" t="s">
        <v>49</v>
      </c>
      <c r="B46" s="20" t="s">
        <v>137</v>
      </c>
      <c r="C46" s="42">
        <f>C47+C63+C66</f>
        <v>30245.899999999998</v>
      </c>
      <c r="D46" s="42">
        <f>D47+D63+D66</f>
        <v>29174.199999999997</v>
      </c>
      <c r="E46" s="43">
        <f t="shared" si="0"/>
        <v>96.45670983505201</v>
      </c>
    </row>
    <row r="47" spans="1:5" ht="44.25" thickBot="1">
      <c r="A47" s="41" t="s">
        <v>138</v>
      </c>
      <c r="B47" s="20" t="s">
        <v>139</v>
      </c>
      <c r="C47" s="42">
        <f>+C48+C51+C58</f>
        <v>30195.1</v>
      </c>
      <c r="D47" s="42">
        <f>+D48+D51+D58</f>
        <v>29123.399999999998</v>
      </c>
      <c r="E47" s="43">
        <f t="shared" si="0"/>
        <v>96.45074863140046</v>
      </c>
    </row>
    <row r="48" spans="1:5" ht="30.75" thickBot="1">
      <c r="A48" s="44" t="s">
        <v>385</v>
      </c>
      <c r="B48" s="21" t="s">
        <v>384</v>
      </c>
      <c r="C48" s="45">
        <f>C49</f>
        <v>9058.5</v>
      </c>
      <c r="D48" s="45">
        <f>D49</f>
        <v>9058.5</v>
      </c>
      <c r="E48" s="46">
        <f t="shared" si="0"/>
        <v>100</v>
      </c>
    </row>
    <row r="49" spans="1:5" ht="30.75" thickBot="1">
      <c r="A49" s="47" t="s">
        <v>386</v>
      </c>
      <c r="B49" s="24" t="s">
        <v>140</v>
      </c>
      <c r="C49" s="49">
        <f>C50</f>
        <v>9058.5</v>
      </c>
      <c r="D49" s="49">
        <f>D50</f>
        <v>9058.5</v>
      </c>
      <c r="E49" s="50">
        <f t="shared" si="0"/>
        <v>100</v>
      </c>
    </row>
    <row r="50" spans="1:5" ht="33" customHeight="1" thickBot="1">
      <c r="A50" s="47" t="s">
        <v>382</v>
      </c>
      <c r="B50" s="24" t="s">
        <v>266</v>
      </c>
      <c r="C50" s="48">
        <v>9058.5</v>
      </c>
      <c r="D50" s="49">
        <v>9058.5</v>
      </c>
      <c r="E50" s="50">
        <f t="shared" si="0"/>
        <v>100</v>
      </c>
    </row>
    <row r="51" spans="1:5" ht="45.75" thickBot="1">
      <c r="A51" s="44" t="s">
        <v>380</v>
      </c>
      <c r="B51" s="21" t="s">
        <v>264</v>
      </c>
      <c r="C51" s="51">
        <f>C56+C52+C54</f>
        <v>20911.1</v>
      </c>
      <c r="D51" s="51">
        <f>D56+D52+D54</f>
        <v>19839.399999999998</v>
      </c>
      <c r="E51" s="46">
        <f t="shared" si="0"/>
        <v>94.87497070933618</v>
      </c>
    </row>
    <row r="52" spans="1:5" ht="45.75" thickBot="1">
      <c r="A52" s="47" t="s">
        <v>415</v>
      </c>
      <c r="B52" s="203" t="s">
        <v>413</v>
      </c>
      <c r="C52" s="48">
        <f>C53</f>
        <v>11420.8</v>
      </c>
      <c r="D52" s="48">
        <f>D53</f>
        <v>11419.9</v>
      </c>
      <c r="E52" s="50">
        <f t="shared" si="0"/>
        <v>99.99211964135613</v>
      </c>
    </row>
    <row r="53" spans="1:5" ht="60.75" thickBot="1">
      <c r="A53" s="47" t="s">
        <v>407</v>
      </c>
      <c r="B53" s="203" t="s">
        <v>408</v>
      </c>
      <c r="C53" s="48">
        <v>11420.8</v>
      </c>
      <c r="D53" s="48">
        <v>11419.9</v>
      </c>
      <c r="E53" s="50">
        <f t="shared" si="0"/>
        <v>99.99211964135613</v>
      </c>
    </row>
    <row r="54" spans="1:5" ht="75.75" thickBot="1">
      <c r="A54" s="47" t="s">
        <v>416</v>
      </c>
      <c r="B54" s="203" t="s">
        <v>414</v>
      </c>
      <c r="C54" s="48">
        <f>C55</f>
        <v>533.3</v>
      </c>
      <c r="D54" s="48">
        <f>D55</f>
        <v>533.3</v>
      </c>
      <c r="E54" s="50">
        <f t="shared" si="0"/>
        <v>100</v>
      </c>
    </row>
    <row r="55" spans="1:5" ht="75.75" thickBot="1">
      <c r="A55" s="47" t="s">
        <v>406</v>
      </c>
      <c r="B55" s="203" t="s">
        <v>409</v>
      </c>
      <c r="C55" s="48">
        <v>533.3</v>
      </c>
      <c r="D55" s="48">
        <v>533.3</v>
      </c>
      <c r="E55" s="50">
        <f t="shared" si="0"/>
        <v>100</v>
      </c>
    </row>
    <row r="56" spans="1:5" ht="30.75" thickBot="1">
      <c r="A56" s="47" t="s">
        <v>379</v>
      </c>
      <c r="B56" s="24" t="s">
        <v>265</v>
      </c>
      <c r="C56" s="49">
        <f>C57</f>
        <v>8957</v>
      </c>
      <c r="D56" s="49">
        <f>D57</f>
        <v>7886.2</v>
      </c>
      <c r="E56" s="50">
        <f t="shared" si="0"/>
        <v>88.04510438762979</v>
      </c>
    </row>
    <row r="57" spans="1:5" ht="30.75" thickBot="1">
      <c r="A57" s="47" t="s">
        <v>378</v>
      </c>
      <c r="B57" s="24" t="s">
        <v>258</v>
      </c>
      <c r="C57" s="48">
        <v>8957</v>
      </c>
      <c r="D57" s="49">
        <v>7886.2</v>
      </c>
      <c r="E57" s="50">
        <f t="shared" si="0"/>
        <v>88.04510438762979</v>
      </c>
    </row>
    <row r="58" spans="1:5" ht="30.75" thickBot="1">
      <c r="A58" s="44" t="s">
        <v>381</v>
      </c>
      <c r="B58" s="21" t="s">
        <v>263</v>
      </c>
      <c r="C58" s="45">
        <f>C59+C61</f>
        <v>225.5</v>
      </c>
      <c r="D58" s="45">
        <f>D59+D61</f>
        <v>225.5</v>
      </c>
      <c r="E58" s="43">
        <f t="shared" si="0"/>
        <v>100</v>
      </c>
    </row>
    <row r="59" spans="1:5" ht="45.75" thickBot="1">
      <c r="A59" s="47" t="s">
        <v>375</v>
      </c>
      <c r="B59" s="24" t="s">
        <v>142</v>
      </c>
      <c r="C59" s="49">
        <f>C60</f>
        <v>3.8</v>
      </c>
      <c r="D59" s="49">
        <f>D60</f>
        <v>3.8</v>
      </c>
      <c r="E59" s="50">
        <f t="shared" si="0"/>
        <v>100</v>
      </c>
    </row>
    <row r="60" spans="1:5" ht="45.75" thickBot="1">
      <c r="A60" s="47" t="s">
        <v>370</v>
      </c>
      <c r="B60" s="24" t="s">
        <v>374</v>
      </c>
      <c r="C60" s="48">
        <v>3.8</v>
      </c>
      <c r="D60" s="49">
        <v>3.8</v>
      </c>
      <c r="E60" s="50">
        <f t="shared" si="0"/>
        <v>100</v>
      </c>
    </row>
    <row r="61" spans="1:5" ht="60.75" thickBot="1">
      <c r="A61" s="47" t="s">
        <v>376</v>
      </c>
      <c r="B61" s="24" t="s">
        <v>141</v>
      </c>
      <c r="C61" s="49">
        <f>C62</f>
        <v>221.7</v>
      </c>
      <c r="D61" s="49">
        <f>D62</f>
        <v>221.7</v>
      </c>
      <c r="E61" s="50">
        <f>D61*100/C61</f>
        <v>100</v>
      </c>
    </row>
    <row r="62" spans="1:5" ht="60.75" thickBot="1">
      <c r="A62" s="47" t="s">
        <v>369</v>
      </c>
      <c r="B62" s="24" t="s">
        <v>377</v>
      </c>
      <c r="C62" s="48">
        <v>221.7</v>
      </c>
      <c r="D62" s="49">
        <v>221.7</v>
      </c>
      <c r="E62" s="50">
        <f>D62*100/C62</f>
        <v>100</v>
      </c>
    </row>
    <row r="63" spans="1:5" ht="30" thickBot="1">
      <c r="A63" s="41" t="s">
        <v>143</v>
      </c>
      <c r="B63" s="20" t="s">
        <v>144</v>
      </c>
      <c r="C63" s="42">
        <f>C64</f>
        <v>25</v>
      </c>
      <c r="D63" s="42">
        <f>D64</f>
        <v>25</v>
      </c>
      <c r="E63" s="43">
        <f t="shared" si="0"/>
        <v>100</v>
      </c>
    </row>
    <row r="64" spans="1:5" ht="30.75" thickBot="1">
      <c r="A64" s="44" t="s">
        <v>50</v>
      </c>
      <c r="B64" s="21" t="s">
        <v>145</v>
      </c>
      <c r="C64" s="45">
        <f>C65</f>
        <v>25</v>
      </c>
      <c r="D64" s="45">
        <f>D65</f>
        <v>25</v>
      </c>
      <c r="E64" s="46">
        <f t="shared" si="0"/>
        <v>100</v>
      </c>
    </row>
    <row r="65" spans="1:5" ht="30.75" thickBot="1">
      <c r="A65" s="47" t="s">
        <v>146</v>
      </c>
      <c r="B65" s="24" t="s">
        <v>145</v>
      </c>
      <c r="C65" s="48">
        <v>25</v>
      </c>
      <c r="D65" s="49">
        <v>25</v>
      </c>
      <c r="E65" s="50">
        <f t="shared" si="0"/>
        <v>100</v>
      </c>
    </row>
    <row r="66" spans="1:5" ht="115.5" thickBot="1">
      <c r="A66" s="41" t="s">
        <v>147</v>
      </c>
      <c r="B66" s="20" t="s">
        <v>148</v>
      </c>
      <c r="C66" s="42">
        <f aca="true" t="shared" si="3" ref="C66:D68">C67</f>
        <v>25.8</v>
      </c>
      <c r="D66" s="42">
        <f t="shared" si="3"/>
        <v>25.8</v>
      </c>
      <c r="E66" s="43">
        <f t="shared" si="0"/>
        <v>100</v>
      </c>
    </row>
    <row r="67" spans="1:5" ht="120.75" thickBot="1">
      <c r="A67" s="52" t="s">
        <v>149</v>
      </c>
      <c r="B67" s="21" t="s">
        <v>150</v>
      </c>
      <c r="C67" s="45">
        <f t="shared" si="3"/>
        <v>25.8</v>
      </c>
      <c r="D67" s="45">
        <f t="shared" si="3"/>
        <v>25.8</v>
      </c>
      <c r="E67" s="46">
        <f t="shared" si="0"/>
        <v>100</v>
      </c>
    </row>
    <row r="68" spans="1:5" ht="90.75" thickBot="1">
      <c r="A68" s="53" t="s">
        <v>373</v>
      </c>
      <c r="B68" s="24" t="s">
        <v>151</v>
      </c>
      <c r="C68" s="49">
        <f t="shared" si="3"/>
        <v>25.8</v>
      </c>
      <c r="D68" s="49">
        <f t="shared" si="3"/>
        <v>25.8</v>
      </c>
      <c r="E68" s="50">
        <f t="shared" si="0"/>
        <v>100</v>
      </c>
    </row>
    <row r="69" spans="1:5" ht="75.75" thickBot="1">
      <c r="A69" s="53" t="s">
        <v>368</v>
      </c>
      <c r="B69" s="24" t="s">
        <v>51</v>
      </c>
      <c r="C69" s="48">
        <v>25.8</v>
      </c>
      <c r="D69" s="49">
        <v>25.8</v>
      </c>
      <c r="E69" s="50">
        <f t="shared" si="0"/>
        <v>100</v>
      </c>
    </row>
    <row r="70" spans="1:5" ht="19.5" customHeight="1" thickBot="1">
      <c r="A70" s="54"/>
      <c r="B70" s="24" t="s">
        <v>52</v>
      </c>
      <c r="C70" s="49">
        <f>C46+C10</f>
        <v>44358.899999999994</v>
      </c>
      <c r="D70" s="49">
        <f>D46+D10</f>
        <v>44038.6</v>
      </c>
      <c r="E70" s="50">
        <f>D70*100/C70</f>
        <v>99.27793520578736</v>
      </c>
    </row>
    <row r="74" spans="1:5" s="36" customFormat="1" ht="15.75">
      <c r="A74" s="39" t="s">
        <v>366</v>
      </c>
      <c r="B74" s="40"/>
      <c r="C74" s="40"/>
      <c r="D74" s="40"/>
      <c r="E74" s="40"/>
    </row>
    <row r="75" spans="1:5" s="36" customFormat="1" ht="15.75">
      <c r="A75" s="39" t="s">
        <v>152</v>
      </c>
      <c r="B75" s="40"/>
      <c r="C75" s="40"/>
      <c r="D75" s="40"/>
      <c r="E75" s="39"/>
    </row>
    <row r="76" spans="1:5" s="36" customFormat="1" ht="15.75">
      <c r="A76" s="39" t="s">
        <v>359</v>
      </c>
      <c r="B76" s="40"/>
      <c r="C76" s="40"/>
      <c r="D76" s="40"/>
      <c r="E76" s="40"/>
    </row>
    <row r="77" spans="1:5" s="36" customFormat="1" ht="15.75">
      <c r="A77" s="39"/>
      <c r="B77" s="40"/>
      <c r="C77" s="40"/>
      <c r="D77" s="40"/>
      <c r="E77" s="40"/>
    </row>
    <row r="78" spans="1:5" s="36" customFormat="1" ht="15.75">
      <c r="A78" s="39" t="s">
        <v>153</v>
      </c>
      <c r="B78" s="40"/>
      <c r="C78" s="40"/>
      <c r="D78" s="40"/>
      <c r="E78" s="40"/>
    </row>
    <row r="79" spans="1:5" s="36" customFormat="1" ht="15.75">
      <c r="A79" s="39" t="s">
        <v>152</v>
      </c>
      <c r="B79" s="40"/>
      <c r="C79" s="40"/>
      <c r="D79" s="40"/>
      <c r="E79" s="40"/>
    </row>
    <row r="80" spans="1:5" s="36" customFormat="1" ht="15.75">
      <c r="A80" s="261" t="s">
        <v>421</v>
      </c>
      <c r="B80" s="261"/>
      <c r="C80" s="261"/>
      <c r="D80" s="261"/>
      <c r="E80" s="261"/>
    </row>
  </sheetData>
  <sheetProtection/>
  <mergeCells count="11">
    <mergeCell ref="E7:E9"/>
    <mergeCell ref="B1:E1"/>
    <mergeCell ref="B2:E2"/>
    <mergeCell ref="B3:E3"/>
    <mergeCell ref="A5:E5"/>
    <mergeCell ref="A80:E80"/>
    <mergeCell ref="D6:E6"/>
    <mergeCell ref="A7:A9"/>
    <mergeCell ref="B7:B9"/>
    <mergeCell ref="C7:C9"/>
    <mergeCell ref="D7:D9"/>
  </mergeCells>
  <hyperlinks>
    <hyperlink ref="B14" r:id="rId1" display="garantf1://10800200.227/"/>
    <hyperlink ref="B15" r:id="rId2" display="garantf1://10800200.228/"/>
  </hyperlinks>
  <printOptions/>
  <pageMargins left="1.02" right="0.41" top="0.44" bottom="0.39" header="0.23" footer="0.31496062992125984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0" zoomScaleNormal="70" zoomScalePageLayoutView="0" workbookViewId="0" topLeftCell="A1">
      <selection activeCell="E13" sqref="E13"/>
    </sheetView>
  </sheetViews>
  <sheetFormatPr defaultColWidth="9.140625" defaultRowHeight="15"/>
  <cols>
    <col min="1" max="1" width="8.00390625" style="1" customWidth="1"/>
    <col min="2" max="2" width="12.140625" style="1" customWidth="1"/>
    <col min="3" max="3" width="59.8515625" style="74" customWidth="1"/>
    <col min="4" max="4" width="15.7109375" style="5" customWidth="1"/>
    <col min="5" max="5" width="16.00390625" style="5" customWidth="1"/>
    <col min="6" max="6" width="19.00390625" style="5" customWidth="1"/>
    <col min="7" max="7" width="13.28125" style="0" customWidth="1"/>
    <col min="9" max="9" width="16.7109375" style="0" customWidth="1"/>
  </cols>
  <sheetData>
    <row r="1" spans="3:6" ht="18.75">
      <c r="C1" s="264" t="s">
        <v>181</v>
      </c>
      <c r="D1" s="264"/>
      <c r="E1" s="264"/>
      <c r="F1" s="264"/>
    </row>
    <row r="2" spans="3:6" ht="29.25" customHeight="1">
      <c r="C2" s="264" t="s">
        <v>156</v>
      </c>
      <c r="D2" s="264"/>
      <c r="E2" s="264"/>
      <c r="F2" s="264"/>
    </row>
    <row r="3" spans="3:6" ht="18.75" customHeight="1">
      <c r="C3" s="264" t="s">
        <v>423</v>
      </c>
      <c r="D3" s="264"/>
      <c r="E3" s="264"/>
      <c r="F3" s="264"/>
    </row>
    <row r="4" spans="3:6" ht="18.75">
      <c r="C4" s="72"/>
      <c r="D4" s="2"/>
      <c r="E4" s="2"/>
      <c r="F4" s="3"/>
    </row>
    <row r="5" spans="1:6" ht="41.25" customHeight="1">
      <c r="A5" s="271" t="s">
        <v>422</v>
      </c>
      <c r="B5" s="271"/>
      <c r="C5" s="271"/>
      <c r="D5" s="271"/>
      <c r="E5" s="271"/>
      <c r="F5" s="271"/>
    </row>
    <row r="6" spans="3:6" ht="18.75">
      <c r="C6" s="73"/>
      <c r="D6" s="4"/>
      <c r="E6" s="4"/>
      <c r="F6" s="5" t="s">
        <v>15</v>
      </c>
    </row>
    <row r="7" spans="1:9" ht="19.5" thickBot="1">
      <c r="A7" s="10"/>
      <c r="B7" s="10"/>
      <c r="C7" s="11"/>
      <c r="D7" s="10"/>
      <c r="E7" s="10"/>
      <c r="F7" s="15"/>
      <c r="I7" s="9"/>
    </row>
    <row r="8" spans="1:6" ht="79.5" thickBot="1">
      <c r="A8" s="58" t="s">
        <v>10</v>
      </c>
      <c r="B8" s="59" t="s">
        <v>14</v>
      </c>
      <c r="C8" s="60" t="s">
        <v>28</v>
      </c>
      <c r="D8" s="61" t="s">
        <v>248</v>
      </c>
      <c r="E8" s="61" t="s">
        <v>59</v>
      </c>
      <c r="F8" s="62" t="s">
        <v>18</v>
      </c>
    </row>
    <row r="9" spans="1:6" ht="16.5" thickBot="1">
      <c r="A9" s="63"/>
      <c r="B9" s="64"/>
      <c r="C9" s="65" t="s">
        <v>40</v>
      </c>
      <c r="D9" s="66">
        <f>D11+D18+D20+D22+D25+D28</f>
        <v>47566</v>
      </c>
      <c r="E9" s="66">
        <f>E11+E18+E20+E22+E25+E28</f>
        <v>45766.1</v>
      </c>
      <c r="F9" s="67">
        <f>E9*100/D9</f>
        <v>96.21599461800446</v>
      </c>
    </row>
    <row r="10" spans="1:6" ht="16.5" thickBot="1">
      <c r="A10" s="63"/>
      <c r="B10" s="64"/>
      <c r="C10" s="65" t="s">
        <v>12</v>
      </c>
      <c r="D10" s="66"/>
      <c r="E10" s="66"/>
      <c r="F10" s="67"/>
    </row>
    <row r="11" spans="1:6" ht="16.5" thickBot="1">
      <c r="A11" s="63" t="s">
        <v>41</v>
      </c>
      <c r="B11" s="64" t="s">
        <v>158</v>
      </c>
      <c r="C11" s="65" t="s">
        <v>9</v>
      </c>
      <c r="D11" s="66">
        <f>D12+D13+D14+D17+D16+D15</f>
        <v>9518.3</v>
      </c>
      <c r="E11" s="66">
        <f>E12+E13+E14+E17+E16+E15</f>
        <v>9412.9</v>
      </c>
      <c r="F11" s="67">
        <f>E11*100/D11</f>
        <v>98.89265940346492</v>
      </c>
    </row>
    <row r="12" spans="1:6" ht="48" thickBot="1">
      <c r="A12" s="63"/>
      <c r="B12" s="64" t="s">
        <v>159</v>
      </c>
      <c r="C12" s="68" t="s">
        <v>160</v>
      </c>
      <c r="D12" s="69">
        <v>773.5</v>
      </c>
      <c r="E12" s="69">
        <v>773.4</v>
      </c>
      <c r="F12" s="70">
        <f>E12*100/D12</f>
        <v>99.98707175177763</v>
      </c>
    </row>
    <row r="13" spans="1:6" ht="63.75" thickBot="1">
      <c r="A13" s="63"/>
      <c r="B13" s="64" t="s">
        <v>161</v>
      </c>
      <c r="C13" s="68" t="s">
        <v>21</v>
      </c>
      <c r="D13" s="69">
        <v>4859.4</v>
      </c>
      <c r="E13" s="69">
        <v>4795</v>
      </c>
      <c r="F13" s="70">
        <f aca="true" t="shared" si="0" ref="F13:F29">E13*100/D13</f>
        <v>98.67473350619419</v>
      </c>
    </row>
    <row r="14" spans="1:6" ht="48" thickBot="1">
      <c r="A14" s="63"/>
      <c r="B14" s="64" t="s">
        <v>162</v>
      </c>
      <c r="C14" s="68" t="s">
        <v>163</v>
      </c>
      <c r="D14" s="69">
        <v>66.9</v>
      </c>
      <c r="E14" s="69">
        <v>66.9</v>
      </c>
      <c r="F14" s="70">
        <f t="shared" si="0"/>
        <v>100</v>
      </c>
    </row>
    <row r="15" spans="1:6" ht="16.5" thickBot="1">
      <c r="A15" s="127"/>
      <c r="B15" s="64" t="s">
        <v>389</v>
      </c>
      <c r="C15" s="68" t="s">
        <v>390</v>
      </c>
      <c r="D15" s="69">
        <v>269</v>
      </c>
      <c r="E15" s="69">
        <v>269</v>
      </c>
      <c r="F15" s="70">
        <f t="shared" si="0"/>
        <v>100</v>
      </c>
    </row>
    <row r="16" spans="1:6" ht="16.5" thickBot="1">
      <c r="A16" s="127"/>
      <c r="B16" s="64" t="s">
        <v>269</v>
      </c>
      <c r="C16" s="68" t="s">
        <v>203</v>
      </c>
      <c r="D16" s="69">
        <v>1</v>
      </c>
      <c r="E16" s="69">
        <v>0</v>
      </c>
      <c r="F16" s="70">
        <f t="shared" si="0"/>
        <v>0</v>
      </c>
    </row>
    <row r="17" spans="1:6" ht="20.25" customHeight="1" thickBot="1">
      <c r="A17" s="63"/>
      <c r="B17" s="64" t="s">
        <v>164</v>
      </c>
      <c r="C17" s="68" t="s">
        <v>7</v>
      </c>
      <c r="D17" s="69">
        <v>3548.5</v>
      </c>
      <c r="E17" s="69">
        <v>3508.6</v>
      </c>
      <c r="F17" s="70">
        <f t="shared" si="0"/>
        <v>98.87558123150627</v>
      </c>
    </row>
    <row r="18" spans="1:6" ht="17.25" customHeight="1" thickBot="1">
      <c r="A18" s="209" t="s">
        <v>42</v>
      </c>
      <c r="B18" s="64" t="s">
        <v>165</v>
      </c>
      <c r="C18" s="65" t="s">
        <v>16</v>
      </c>
      <c r="D18" s="66">
        <f>D19</f>
        <v>221.7</v>
      </c>
      <c r="E18" s="66">
        <f>E19</f>
        <v>221.7</v>
      </c>
      <c r="F18" s="67">
        <f>E18*100/D18</f>
        <v>100</v>
      </c>
    </row>
    <row r="19" spans="1:6" ht="17.25" customHeight="1" thickBot="1">
      <c r="A19" s="63"/>
      <c r="B19" s="64" t="s">
        <v>166</v>
      </c>
      <c r="C19" s="71" t="s">
        <v>11</v>
      </c>
      <c r="D19" s="69">
        <v>221.7</v>
      </c>
      <c r="E19" s="69">
        <v>221.7</v>
      </c>
      <c r="F19" s="70">
        <f t="shared" si="0"/>
        <v>100</v>
      </c>
    </row>
    <row r="20" spans="1:6" ht="32.25" thickBot="1">
      <c r="A20" s="63" t="s">
        <v>43</v>
      </c>
      <c r="B20" s="64" t="s">
        <v>167</v>
      </c>
      <c r="C20" s="65" t="s">
        <v>168</v>
      </c>
      <c r="D20" s="66">
        <f>D21</f>
        <v>5</v>
      </c>
      <c r="E20" s="66">
        <f>E21</f>
        <v>5</v>
      </c>
      <c r="F20" s="67">
        <f>E20*100/D20</f>
        <v>100</v>
      </c>
    </row>
    <row r="21" spans="1:6" ht="16.5" thickBot="1">
      <c r="A21" s="63"/>
      <c r="B21" s="64" t="s">
        <v>424</v>
      </c>
      <c r="C21" s="68" t="s">
        <v>425</v>
      </c>
      <c r="D21" s="69">
        <v>5</v>
      </c>
      <c r="E21" s="69">
        <v>5</v>
      </c>
      <c r="F21" s="70">
        <f t="shared" si="0"/>
        <v>100</v>
      </c>
    </row>
    <row r="22" spans="1:6" ht="16.5" thickBot="1">
      <c r="A22" s="63" t="s">
        <v>44</v>
      </c>
      <c r="B22" s="64" t="s">
        <v>170</v>
      </c>
      <c r="C22" s="65" t="s">
        <v>171</v>
      </c>
      <c r="D22" s="66">
        <f>D23+D24</f>
        <v>14204.800000000001</v>
      </c>
      <c r="E22" s="66">
        <f>E23+E24</f>
        <v>12985.800000000001</v>
      </c>
      <c r="F22" s="67">
        <f>E22*100/D22</f>
        <v>91.41839378238342</v>
      </c>
    </row>
    <row r="23" spans="1:6" ht="16.5" thickBot="1">
      <c r="A23" s="63"/>
      <c r="B23" s="64" t="s">
        <v>172</v>
      </c>
      <c r="C23" s="68" t="s">
        <v>17</v>
      </c>
      <c r="D23" s="69">
        <v>14061.7</v>
      </c>
      <c r="E23" s="69">
        <v>12842.7</v>
      </c>
      <c r="F23" s="70">
        <f t="shared" si="0"/>
        <v>91.33106238932703</v>
      </c>
    </row>
    <row r="24" spans="1:6" ht="16.5" thickBot="1">
      <c r="A24" s="63"/>
      <c r="B24" s="64" t="s">
        <v>173</v>
      </c>
      <c r="C24" s="68" t="s">
        <v>174</v>
      </c>
      <c r="D24" s="69">
        <v>143.1</v>
      </c>
      <c r="E24" s="69">
        <v>143.1</v>
      </c>
      <c r="F24" s="70">
        <f t="shared" si="0"/>
        <v>100</v>
      </c>
    </row>
    <row r="25" spans="1:6" ht="16.5" thickBot="1">
      <c r="A25" s="63" t="s">
        <v>45</v>
      </c>
      <c r="B25" s="64" t="s">
        <v>175</v>
      </c>
      <c r="C25" s="65" t="s">
        <v>5</v>
      </c>
      <c r="D25" s="66">
        <f>D26+D27</f>
        <v>14673.7</v>
      </c>
      <c r="E25" s="66">
        <f>E26+E27</f>
        <v>14332.599999999999</v>
      </c>
      <c r="F25" s="67">
        <f>E25*100/D25</f>
        <v>97.6754329173964</v>
      </c>
    </row>
    <row r="26" spans="1:6" ht="16.5" thickBot="1">
      <c r="A26" s="63"/>
      <c r="B26" s="64" t="s">
        <v>176</v>
      </c>
      <c r="C26" s="68" t="s">
        <v>4</v>
      </c>
      <c r="D26" s="69">
        <v>13588.7</v>
      </c>
      <c r="E26" s="69">
        <v>13272.8</v>
      </c>
      <c r="F26" s="70">
        <f t="shared" si="0"/>
        <v>97.6752743088007</v>
      </c>
    </row>
    <row r="27" spans="1:6" ht="16.5" thickBot="1">
      <c r="A27" s="63"/>
      <c r="B27" s="64" t="s">
        <v>177</v>
      </c>
      <c r="C27" s="68" t="s">
        <v>3</v>
      </c>
      <c r="D27" s="69">
        <v>1085</v>
      </c>
      <c r="E27" s="69">
        <v>1059.8</v>
      </c>
      <c r="F27" s="70">
        <f t="shared" si="0"/>
        <v>97.6774193548387</v>
      </c>
    </row>
    <row r="28" spans="1:6" ht="16.5" thickBot="1">
      <c r="A28" s="127" t="s">
        <v>46</v>
      </c>
      <c r="B28" s="64" t="s">
        <v>178</v>
      </c>
      <c r="C28" s="65" t="s">
        <v>179</v>
      </c>
      <c r="D28" s="66">
        <f>D29</f>
        <v>8942.5</v>
      </c>
      <c r="E28" s="66">
        <f>E29</f>
        <v>8808.1</v>
      </c>
      <c r="F28" s="67">
        <f>E28*100/D28</f>
        <v>98.49706457925636</v>
      </c>
    </row>
    <row r="29" spans="1:6" ht="16.5" thickBot="1">
      <c r="A29" s="63"/>
      <c r="B29" s="64" t="s">
        <v>180</v>
      </c>
      <c r="C29" s="68" t="s">
        <v>2</v>
      </c>
      <c r="D29" s="69">
        <v>8942.5</v>
      </c>
      <c r="E29" s="69">
        <v>8808.1</v>
      </c>
      <c r="F29" s="70">
        <f t="shared" si="0"/>
        <v>98.49706457925636</v>
      </c>
    </row>
    <row r="33" spans="1:5" s="36" customFormat="1" ht="15.75">
      <c r="A33" s="39" t="s">
        <v>366</v>
      </c>
      <c r="B33" s="40"/>
      <c r="C33" s="40"/>
      <c r="D33" s="40"/>
      <c r="E33" s="40"/>
    </row>
    <row r="34" spans="1:5" s="36" customFormat="1" ht="15.75">
      <c r="A34" s="39" t="s">
        <v>152</v>
      </c>
      <c r="B34" s="40"/>
      <c r="C34" s="40"/>
      <c r="D34" s="40"/>
      <c r="E34" s="39"/>
    </row>
    <row r="35" spans="1:5" s="36" customFormat="1" ht="15.75">
      <c r="A35" s="39" t="s">
        <v>359</v>
      </c>
      <c r="B35" s="40"/>
      <c r="C35" s="40"/>
      <c r="D35" s="40"/>
      <c r="E35" s="40"/>
    </row>
    <row r="36" spans="1:5" s="36" customFormat="1" ht="15.75">
      <c r="A36" s="39"/>
      <c r="B36" s="40"/>
      <c r="C36" s="40"/>
      <c r="D36" s="40"/>
      <c r="E36" s="40"/>
    </row>
    <row r="37" spans="1:5" s="36" customFormat="1" ht="15.75">
      <c r="A37" s="39" t="s">
        <v>153</v>
      </c>
      <c r="B37" s="40"/>
      <c r="C37" s="40"/>
      <c r="D37" s="40"/>
      <c r="E37" s="40"/>
    </row>
    <row r="38" spans="1:5" s="36" customFormat="1" ht="15.75">
      <c r="A38" s="39" t="s">
        <v>152</v>
      </c>
      <c r="B38" s="40"/>
      <c r="C38" s="40"/>
      <c r="D38" s="40"/>
      <c r="E38" s="40"/>
    </row>
    <row r="39" spans="1:5" s="36" customFormat="1" ht="15.75">
      <c r="A39" s="261" t="s">
        <v>405</v>
      </c>
      <c r="B39" s="261"/>
      <c r="C39" s="261"/>
      <c r="D39" s="261"/>
      <c r="E39" s="261"/>
    </row>
  </sheetData>
  <sheetProtection/>
  <mergeCells count="5">
    <mergeCell ref="C1:F1"/>
    <mergeCell ref="C2:F2"/>
    <mergeCell ref="C3:F3"/>
    <mergeCell ref="A5:F5"/>
    <mergeCell ref="A39:E39"/>
  </mergeCells>
  <printOptions/>
  <pageMargins left="1.12" right="0.48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5.28125" style="0" customWidth="1"/>
    <col min="2" max="2" width="35.140625" style="133" customWidth="1"/>
    <col min="3" max="3" width="4.140625" style="0" customWidth="1"/>
    <col min="4" max="4" width="3.28125" style="230" customWidth="1"/>
    <col min="5" max="5" width="3.8515625" style="230" customWidth="1"/>
    <col min="6" max="6" width="11.57421875" style="0" customWidth="1"/>
    <col min="7" max="7" width="4.421875" style="0" customWidth="1"/>
    <col min="8" max="8" width="9.140625" style="250" customWidth="1"/>
    <col min="9" max="10" width="9.140625" style="251" customWidth="1"/>
  </cols>
  <sheetData>
    <row r="1" spans="4:10" s="133" customFormat="1" ht="18" customHeight="1">
      <c r="D1" s="200"/>
      <c r="E1" s="200"/>
      <c r="F1" s="282" t="s">
        <v>62</v>
      </c>
      <c r="G1" s="282"/>
      <c r="H1" s="282"/>
      <c r="I1" s="282"/>
      <c r="J1" s="282"/>
    </row>
    <row r="2" spans="4:10" s="133" customFormat="1" ht="30" customHeight="1">
      <c r="D2" s="200"/>
      <c r="E2" s="200"/>
      <c r="F2" s="282" t="s">
        <v>245</v>
      </c>
      <c r="G2" s="282"/>
      <c r="H2" s="282"/>
      <c r="I2" s="282"/>
      <c r="J2" s="282"/>
    </row>
    <row r="3" spans="4:10" s="133" customFormat="1" ht="18" customHeight="1">
      <c r="D3" s="200"/>
      <c r="E3" s="200"/>
      <c r="F3" s="282" t="s">
        <v>426</v>
      </c>
      <c r="G3" s="282"/>
      <c r="H3" s="282"/>
      <c r="I3" s="282"/>
      <c r="J3" s="282"/>
    </row>
    <row r="4" spans="4:10" s="133" customFormat="1" ht="18.75">
      <c r="D4" s="200"/>
      <c r="E4" s="200"/>
      <c r="F4" s="283"/>
      <c r="G4" s="283"/>
      <c r="H4" s="283"/>
      <c r="I4" s="283"/>
      <c r="J4" s="283"/>
    </row>
    <row r="5" spans="4:10" s="133" customFormat="1" ht="18.75">
      <c r="D5" s="200"/>
      <c r="E5" s="200"/>
      <c r="F5" s="283"/>
      <c r="G5" s="283"/>
      <c r="H5" s="283"/>
      <c r="I5" s="283"/>
      <c r="J5" s="283"/>
    </row>
    <row r="6" spans="1:10" s="133" customFormat="1" ht="59.25" customHeight="1">
      <c r="A6" s="284" t="s">
        <v>427</v>
      </c>
      <c r="B6" s="284"/>
      <c r="C6" s="284"/>
      <c r="D6" s="284"/>
      <c r="E6" s="284"/>
      <c r="F6" s="284"/>
      <c r="G6" s="284"/>
      <c r="H6" s="284"/>
      <c r="I6" s="284"/>
      <c r="J6" s="284"/>
    </row>
    <row r="7" spans="8:10" ht="15.75" thickBot="1">
      <c r="H7"/>
      <c r="I7"/>
      <c r="J7"/>
    </row>
    <row r="8" spans="1:10" ht="84.75" thickBot="1">
      <c r="A8" s="143" t="s">
        <v>10</v>
      </c>
      <c r="B8" s="144" t="s">
        <v>28</v>
      </c>
      <c r="C8" s="145" t="s">
        <v>364</v>
      </c>
      <c r="D8" s="146" t="s">
        <v>29</v>
      </c>
      <c r="E8" s="146" t="s">
        <v>30</v>
      </c>
      <c r="F8" s="145" t="s">
        <v>274</v>
      </c>
      <c r="G8" s="147" t="s">
        <v>365</v>
      </c>
      <c r="H8" s="148" t="s">
        <v>82</v>
      </c>
      <c r="I8" s="149" t="s">
        <v>83</v>
      </c>
      <c r="J8" s="149" t="s">
        <v>18</v>
      </c>
    </row>
    <row r="9" spans="1:10" ht="15.75" thickBot="1">
      <c r="A9" s="150"/>
      <c r="B9" s="151" t="s">
        <v>40</v>
      </c>
      <c r="C9" s="151"/>
      <c r="D9" s="152"/>
      <c r="E9" s="152"/>
      <c r="F9" s="151"/>
      <c r="G9" s="153"/>
      <c r="H9" s="154">
        <f>H10+H17</f>
        <v>47566</v>
      </c>
      <c r="I9" s="154">
        <f>I10+I17</f>
        <v>45766.1</v>
      </c>
      <c r="J9" s="231">
        <f aca="true" t="shared" si="0" ref="J9:J76">I9*100/H9</f>
        <v>96.21599461800446</v>
      </c>
    </row>
    <row r="10" spans="1:10" ht="25.5" thickBot="1">
      <c r="A10" s="150"/>
      <c r="B10" s="151" t="s">
        <v>183</v>
      </c>
      <c r="C10" s="151">
        <v>991</v>
      </c>
      <c r="D10" s="152"/>
      <c r="E10" s="152"/>
      <c r="F10" s="151"/>
      <c r="G10" s="153"/>
      <c r="H10" s="154">
        <f aca="true" t="shared" si="1" ref="H10:I15">H11</f>
        <v>66.9</v>
      </c>
      <c r="I10" s="155">
        <f t="shared" si="1"/>
        <v>66.9</v>
      </c>
      <c r="J10" s="231">
        <f t="shared" si="0"/>
        <v>100</v>
      </c>
    </row>
    <row r="11" spans="1:10" ht="15.75" thickBot="1">
      <c r="A11" s="150"/>
      <c r="B11" s="151" t="s">
        <v>9</v>
      </c>
      <c r="C11" s="151">
        <v>991</v>
      </c>
      <c r="D11" s="152" t="s">
        <v>31</v>
      </c>
      <c r="E11" s="152"/>
      <c r="F11" s="151"/>
      <c r="G11" s="153"/>
      <c r="H11" s="154">
        <f t="shared" si="1"/>
        <v>66.9</v>
      </c>
      <c r="I11" s="155">
        <f t="shared" si="1"/>
        <v>66.9</v>
      </c>
      <c r="J11" s="231">
        <f t="shared" si="0"/>
        <v>100</v>
      </c>
    </row>
    <row r="12" spans="1:10" ht="49.5" thickBot="1">
      <c r="A12" s="150"/>
      <c r="B12" s="151" t="s">
        <v>19</v>
      </c>
      <c r="C12" s="151">
        <v>991</v>
      </c>
      <c r="D12" s="152" t="s">
        <v>31</v>
      </c>
      <c r="E12" s="152" t="s">
        <v>32</v>
      </c>
      <c r="F12" s="151"/>
      <c r="G12" s="153"/>
      <c r="H12" s="154">
        <f t="shared" si="1"/>
        <v>66.9</v>
      </c>
      <c r="I12" s="155">
        <f t="shared" si="1"/>
        <v>66.9</v>
      </c>
      <c r="J12" s="231">
        <f t="shared" si="0"/>
        <v>100</v>
      </c>
    </row>
    <row r="13" spans="1:10" ht="73.5" thickBot="1">
      <c r="A13" s="150"/>
      <c r="B13" s="156" t="s">
        <v>275</v>
      </c>
      <c r="C13" s="156">
        <v>991</v>
      </c>
      <c r="D13" s="152" t="s">
        <v>31</v>
      </c>
      <c r="E13" s="152" t="s">
        <v>32</v>
      </c>
      <c r="F13" s="156" t="s">
        <v>276</v>
      </c>
      <c r="G13" s="153"/>
      <c r="H13" s="154">
        <f t="shared" si="1"/>
        <v>66.9</v>
      </c>
      <c r="I13" s="155">
        <f t="shared" si="1"/>
        <v>66.9</v>
      </c>
      <c r="J13" s="231">
        <f t="shared" si="0"/>
        <v>100</v>
      </c>
    </row>
    <row r="14" spans="1:10" ht="25.5" thickBot="1">
      <c r="A14" s="150"/>
      <c r="B14" s="156" t="s">
        <v>67</v>
      </c>
      <c r="C14" s="156">
        <v>991</v>
      </c>
      <c r="D14" s="152" t="s">
        <v>31</v>
      </c>
      <c r="E14" s="152" t="s">
        <v>32</v>
      </c>
      <c r="F14" s="156" t="s">
        <v>277</v>
      </c>
      <c r="G14" s="153"/>
      <c r="H14" s="154">
        <f t="shared" si="1"/>
        <v>66.9</v>
      </c>
      <c r="I14" s="155">
        <f t="shared" si="1"/>
        <v>66.9</v>
      </c>
      <c r="J14" s="231">
        <f t="shared" si="0"/>
        <v>100</v>
      </c>
    </row>
    <row r="15" spans="1:10" ht="25.5" thickBot="1">
      <c r="A15" s="150"/>
      <c r="B15" s="156" t="s">
        <v>68</v>
      </c>
      <c r="C15" s="156">
        <v>991</v>
      </c>
      <c r="D15" s="152" t="s">
        <v>31</v>
      </c>
      <c r="E15" s="152" t="s">
        <v>32</v>
      </c>
      <c r="F15" s="156" t="s">
        <v>278</v>
      </c>
      <c r="G15" s="153"/>
      <c r="H15" s="154">
        <f t="shared" si="1"/>
        <v>66.9</v>
      </c>
      <c r="I15" s="155">
        <f t="shared" si="1"/>
        <v>66.9</v>
      </c>
      <c r="J15" s="231">
        <f t="shared" si="0"/>
        <v>100</v>
      </c>
    </row>
    <row r="16" spans="1:10" ht="15.75" thickBot="1">
      <c r="A16" s="150"/>
      <c r="B16" s="156" t="s">
        <v>0</v>
      </c>
      <c r="C16" s="156">
        <v>991</v>
      </c>
      <c r="D16" s="152" t="s">
        <v>31</v>
      </c>
      <c r="E16" s="152" t="s">
        <v>32</v>
      </c>
      <c r="F16" s="156" t="s">
        <v>278</v>
      </c>
      <c r="G16" s="153">
        <v>540</v>
      </c>
      <c r="H16" s="154">
        <v>66.9</v>
      </c>
      <c r="I16" s="155">
        <v>66.9</v>
      </c>
      <c r="J16" s="231">
        <f t="shared" si="0"/>
        <v>100</v>
      </c>
    </row>
    <row r="17" spans="1:10" ht="25.5" thickBot="1">
      <c r="A17" s="150" t="s">
        <v>41</v>
      </c>
      <c r="B17" s="151" t="s">
        <v>184</v>
      </c>
      <c r="C17" s="151">
        <v>992</v>
      </c>
      <c r="D17" s="152"/>
      <c r="E17" s="152"/>
      <c r="F17" s="151"/>
      <c r="G17" s="153"/>
      <c r="H17" s="154">
        <f>H18+H70+H76+H87+H109+H144</f>
        <v>47499.1</v>
      </c>
      <c r="I17" s="154">
        <f>I18+I70+I76+I87+I109+I144</f>
        <v>45699.2</v>
      </c>
      <c r="J17" s="231">
        <f t="shared" si="0"/>
        <v>96.21066504417979</v>
      </c>
    </row>
    <row r="18" spans="1:10" ht="15">
      <c r="A18" s="157"/>
      <c r="B18" s="158" t="s">
        <v>9</v>
      </c>
      <c r="C18" s="158">
        <v>992</v>
      </c>
      <c r="D18" s="159" t="s">
        <v>31</v>
      </c>
      <c r="E18" s="159"/>
      <c r="F18" s="158"/>
      <c r="G18" s="232"/>
      <c r="H18" s="233">
        <f>H19+H24+H41+H46+H35</f>
        <v>9451.4</v>
      </c>
      <c r="I18" s="233">
        <f>I19+I24+I41+I46+I35</f>
        <v>9346</v>
      </c>
      <c r="J18" s="234">
        <f t="shared" si="0"/>
        <v>98.88482129631589</v>
      </c>
    </row>
    <row r="19" spans="1:10" ht="39.75" customHeight="1">
      <c r="A19" s="138"/>
      <c r="B19" s="138" t="s">
        <v>8</v>
      </c>
      <c r="C19" s="138">
        <v>992</v>
      </c>
      <c r="D19" s="160" t="s">
        <v>31</v>
      </c>
      <c r="E19" s="160" t="s">
        <v>33</v>
      </c>
      <c r="F19" s="138"/>
      <c r="G19" s="138"/>
      <c r="H19" s="161">
        <f aca="true" t="shared" si="2" ref="H19:I22">H20</f>
        <v>773.5</v>
      </c>
      <c r="I19" s="155">
        <f t="shared" si="2"/>
        <v>773.4</v>
      </c>
      <c r="J19" s="231">
        <f t="shared" si="0"/>
        <v>99.98707175177763</v>
      </c>
    </row>
    <row r="20" spans="1:10" ht="36.75">
      <c r="A20" s="138"/>
      <c r="B20" s="139" t="s">
        <v>20</v>
      </c>
      <c r="C20" s="139">
        <v>992</v>
      </c>
      <c r="D20" s="160" t="s">
        <v>31</v>
      </c>
      <c r="E20" s="160" t="s">
        <v>33</v>
      </c>
      <c r="F20" s="139" t="s">
        <v>279</v>
      </c>
      <c r="G20" s="138"/>
      <c r="H20" s="161">
        <f t="shared" si="2"/>
        <v>773.5</v>
      </c>
      <c r="I20" s="155">
        <f t="shared" si="2"/>
        <v>773.4</v>
      </c>
      <c r="J20" s="231">
        <f t="shared" si="0"/>
        <v>99.98707175177763</v>
      </c>
    </row>
    <row r="21" spans="1:10" ht="37.5" thickBot="1">
      <c r="A21" s="150"/>
      <c r="B21" s="156" t="s">
        <v>185</v>
      </c>
      <c r="C21" s="156">
        <v>992</v>
      </c>
      <c r="D21" s="160" t="s">
        <v>31</v>
      </c>
      <c r="E21" s="160" t="s">
        <v>33</v>
      </c>
      <c r="F21" s="156" t="s">
        <v>280</v>
      </c>
      <c r="G21" s="153"/>
      <c r="H21" s="154">
        <f t="shared" si="2"/>
        <v>773.5</v>
      </c>
      <c r="I21" s="155">
        <f t="shared" si="2"/>
        <v>773.4</v>
      </c>
      <c r="J21" s="231">
        <f t="shared" si="0"/>
        <v>99.98707175177763</v>
      </c>
    </row>
    <row r="22" spans="1:10" ht="25.5" thickBot="1">
      <c r="A22" s="150"/>
      <c r="B22" s="156" t="s">
        <v>68</v>
      </c>
      <c r="C22" s="156">
        <v>992</v>
      </c>
      <c r="D22" s="160" t="s">
        <v>31</v>
      </c>
      <c r="E22" s="160" t="s">
        <v>33</v>
      </c>
      <c r="F22" s="156" t="s">
        <v>281</v>
      </c>
      <c r="G22" s="153"/>
      <c r="H22" s="154">
        <f t="shared" si="2"/>
        <v>773.5</v>
      </c>
      <c r="I22" s="155">
        <f t="shared" si="2"/>
        <v>773.4</v>
      </c>
      <c r="J22" s="231">
        <f t="shared" si="0"/>
        <v>99.98707175177763</v>
      </c>
    </row>
    <row r="23" spans="1:10" ht="25.5" thickBot="1">
      <c r="A23" s="150"/>
      <c r="B23" s="156" t="s">
        <v>69</v>
      </c>
      <c r="C23" s="156">
        <v>992</v>
      </c>
      <c r="D23" s="160" t="s">
        <v>31</v>
      </c>
      <c r="E23" s="160" t="s">
        <v>33</v>
      </c>
      <c r="F23" s="156" t="s">
        <v>281</v>
      </c>
      <c r="G23" s="153">
        <v>120</v>
      </c>
      <c r="H23" s="154">
        <v>773.5</v>
      </c>
      <c r="I23" s="155">
        <v>773.4</v>
      </c>
      <c r="J23" s="231">
        <f t="shared" si="0"/>
        <v>99.98707175177763</v>
      </c>
    </row>
    <row r="24" spans="1:10" ht="61.5" thickBot="1">
      <c r="A24" s="150"/>
      <c r="B24" s="151" t="s">
        <v>186</v>
      </c>
      <c r="C24" s="151">
        <v>992</v>
      </c>
      <c r="D24" s="160" t="s">
        <v>31</v>
      </c>
      <c r="E24" s="152" t="s">
        <v>34</v>
      </c>
      <c r="F24" s="151"/>
      <c r="G24" s="153"/>
      <c r="H24" s="154">
        <f>H25</f>
        <v>4859.4</v>
      </c>
      <c r="I24" s="155">
        <f>I25</f>
        <v>4795</v>
      </c>
      <c r="J24" s="231">
        <f t="shared" si="0"/>
        <v>98.67473350619419</v>
      </c>
    </row>
    <row r="25" spans="1:10" ht="25.5" thickBot="1">
      <c r="A25" s="150"/>
      <c r="B25" s="156" t="s">
        <v>70</v>
      </c>
      <c r="C25" s="156">
        <v>992</v>
      </c>
      <c r="D25" s="160" t="s">
        <v>31</v>
      </c>
      <c r="E25" s="152" t="s">
        <v>34</v>
      </c>
      <c r="F25" s="156" t="s">
        <v>282</v>
      </c>
      <c r="G25" s="153"/>
      <c r="H25" s="154">
        <f>H26+H32</f>
        <v>4859.4</v>
      </c>
      <c r="I25" s="154">
        <f>I26+I32</f>
        <v>4795</v>
      </c>
      <c r="J25" s="231">
        <f t="shared" si="0"/>
        <v>98.67473350619419</v>
      </c>
    </row>
    <row r="26" spans="1:10" ht="25.5" thickBot="1">
      <c r="A26" s="150"/>
      <c r="B26" s="156" t="s">
        <v>71</v>
      </c>
      <c r="C26" s="156">
        <v>992</v>
      </c>
      <c r="D26" s="160" t="s">
        <v>31</v>
      </c>
      <c r="E26" s="152" t="s">
        <v>34</v>
      </c>
      <c r="F26" s="156" t="s">
        <v>283</v>
      </c>
      <c r="G26" s="153"/>
      <c r="H26" s="154">
        <f>H27</f>
        <v>4855.599999999999</v>
      </c>
      <c r="I26" s="155">
        <f>I27</f>
        <v>4791.2</v>
      </c>
      <c r="J26" s="231">
        <f t="shared" si="0"/>
        <v>98.6736963506055</v>
      </c>
    </row>
    <row r="27" spans="1:10" ht="25.5" thickBot="1">
      <c r="A27" s="150"/>
      <c r="B27" s="156" t="s">
        <v>284</v>
      </c>
      <c r="C27" s="156">
        <v>992</v>
      </c>
      <c r="D27" s="160" t="s">
        <v>31</v>
      </c>
      <c r="E27" s="152" t="s">
        <v>34</v>
      </c>
      <c r="F27" s="156" t="s">
        <v>285</v>
      </c>
      <c r="G27" s="153"/>
      <c r="H27" s="155">
        <f>H28+H29+H31+H30</f>
        <v>4855.599999999999</v>
      </c>
      <c r="I27" s="155">
        <f>I28+I29+I31+I30</f>
        <v>4791.2</v>
      </c>
      <c r="J27" s="231">
        <f t="shared" si="0"/>
        <v>98.6736963506055</v>
      </c>
    </row>
    <row r="28" spans="1:10" ht="25.5" thickBot="1">
      <c r="A28" s="150"/>
      <c r="B28" s="156" t="s">
        <v>69</v>
      </c>
      <c r="C28" s="156">
        <v>992</v>
      </c>
      <c r="D28" s="160" t="s">
        <v>31</v>
      </c>
      <c r="E28" s="152" t="s">
        <v>34</v>
      </c>
      <c r="F28" s="156" t="s">
        <v>285</v>
      </c>
      <c r="G28" s="153">
        <v>120</v>
      </c>
      <c r="H28" s="154">
        <v>4225.3</v>
      </c>
      <c r="I28" s="155">
        <v>4225.1</v>
      </c>
      <c r="J28" s="231">
        <f t="shared" si="0"/>
        <v>99.99526660828818</v>
      </c>
    </row>
    <row r="29" spans="1:10" ht="25.5" thickBot="1">
      <c r="A29" s="150"/>
      <c r="B29" s="156" t="s">
        <v>72</v>
      </c>
      <c r="C29" s="156">
        <v>992</v>
      </c>
      <c r="D29" s="160" t="s">
        <v>31</v>
      </c>
      <c r="E29" s="152" t="s">
        <v>34</v>
      </c>
      <c r="F29" s="156" t="s">
        <v>285</v>
      </c>
      <c r="G29" s="153">
        <v>240</v>
      </c>
      <c r="H29" s="154">
        <v>451.9</v>
      </c>
      <c r="I29" s="155">
        <v>392.4</v>
      </c>
      <c r="J29" s="231">
        <f t="shared" si="0"/>
        <v>86.83337021464926</v>
      </c>
    </row>
    <row r="30" spans="1:10" ht="15.75" thickBot="1">
      <c r="A30" s="150"/>
      <c r="B30" s="156" t="s">
        <v>0</v>
      </c>
      <c r="C30" s="156">
        <v>992</v>
      </c>
      <c r="D30" s="160" t="s">
        <v>31</v>
      </c>
      <c r="E30" s="152" t="s">
        <v>34</v>
      </c>
      <c r="F30" s="156" t="s">
        <v>285</v>
      </c>
      <c r="G30" s="153">
        <v>540</v>
      </c>
      <c r="H30" s="154">
        <v>9.4</v>
      </c>
      <c r="I30" s="155">
        <v>9.4</v>
      </c>
      <c r="J30" s="231">
        <f t="shared" si="0"/>
        <v>100</v>
      </c>
    </row>
    <row r="31" spans="1:10" ht="15.75" thickBot="1">
      <c r="A31" s="150"/>
      <c r="B31" s="156" t="s">
        <v>22</v>
      </c>
      <c r="C31" s="156">
        <v>992</v>
      </c>
      <c r="D31" s="160" t="s">
        <v>31</v>
      </c>
      <c r="E31" s="152" t="s">
        <v>34</v>
      </c>
      <c r="F31" s="156" t="s">
        <v>285</v>
      </c>
      <c r="G31" s="153">
        <v>850</v>
      </c>
      <c r="H31" s="154">
        <v>169</v>
      </c>
      <c r="I31" s="155">
        <v>164.3</v>
      </c>
      <c r="J31" s="231">
        <f t="shared" si="0"/>
        <v>97.2189349112426</v>
      </c>
    </row>
    <row r="32" spans="1:10" ht="37.5" thickBot="1">
      <c r="A32" s="150"/>
      <c r="B32" s="156" t="s">
        <v>286</v>
      </c>
      <c r="C32" s="235">
        <v>992</v>
      </c>
      <c r="D32" s="160" t="s">
        <v>31</v>
      </c>
      <c r="E32" s="152" t="s">
        <v>34</v>
      </c>
      <c r="F32" s="156" t="s">
        <v>287</v>
      </c>
      <c r="G32" s="153"/>
      <c r="H32" s="154">
        <f>H33</f>
        <v>3.8</v>
      </c>
      <c r="I32" s="155">
        <f>I33</f>
        <v>3.8</v>
      </c>
      <c r="J32" s="231">
        <f t="shared" si="0"/>
        <v>100</v>
      </c>
    </row>
    <row r="33" spans="1:10" ht="37.5" thickBot="1">
      <c r="A33" s="150"/>
      <c r="B33" s="156" t="s">
        <v>288</v>
      </c>
      <c r="C33" s="235">
        <v>992</v>
      </c>
      <c r="D33" s="160" t="s">
        <v>31</v>
      </c>
      <c r="E33" s="152" t="s">
        <v>34</v>
      </c>
      <c r="F33" s="156" t="s">
        <v>289</v>
      </c>
      <c r="G33" s="153"/>
      <c r="H33" s="154">
        <f>H34</f>
        <v>3.8</v>
      </c>
      <c r="I33" s="155">
        <f>I34</f>
        <v>3.8</v>
      </c>
      <c r="J33" s="231">
        <f t="shared" si="0"/>
        <v>100</v>
      </c>
    </row>
    <row r="34" spans="1:10" ht="25.5" thickBot="1">
      <c r="A34" s="150"/>
      <c r="B34" s="156" t="s">
        <v>72</v>
      </c>
      <c r="C34" s="235">
        <v>992</v>
      </c>
      <c r="D34" s="160" t="s">
        <v>31</v>
      </c>
      <c r="E34" s="152" t="s">
        <v>34</v>
      </c>
      <c r="F34" s="156" t="s">
        <v>289</v>
      </c>
      <c r="G34" s="153">
        <v>240</v>
      </c>
      <c r="H34" s="154">
        <v>3.8</v>
      </c>
      <c r="I34" s="155">
        <v>3.8</v>
      </c>
      <c r="J34" s="231">
        <f t="shared" si="0"/>
        <v>100</v>
      </c>
    </row>
    <row r="35" spans="1:10" ht="24.75" thickBot="1">
      <c r="A35" s="150"/>
      <c r="B35" s="236" t="s">
        <v>390</v>
      </c>
      <c r="C35" s="235">
        <v>992</v>
      </c>
      <c r="D35" s="160" t="s">
        <v>31</v>
      </c>
      <c r="E35" s="152" t="s">
        <v>35</v>
      </c>
      <c r="F35" s="156"/>
      <c r="G35" s="153"/>
      <c r="H35" s="154">
        <f aca="true" t="shared" si="3" ref="H35:I39">H36</f>
        <v>269</v>
      </c>
      <c r="I35" s="154">
        <f t="shared" si="3"/>
        <v>269</v>
      </c>
      <c r="J35" s="231">
        <f t="shared" si="0"/>
        <v>100</v>
      </c>
    </row>
    <row r="36" spans="1:10" ht="24.75" thickBot="1">
      <c r="A36" s="150"/>
      <c r="B36" s="237" t="s">
        <v>70</v>
      </c>
      <c r="C36" s="235">
        <v>992</v>
      </c>
      <c r="D36" s="160" t="s">
        <v>31</v>
      </c>
      <c r="E36" s="152" t="s">
        <v>35</v>
      </c>
      <c r="F36" s="156" t="s">
        <v>282</v>
      </c>
      <c r="G36" s="153"/>
      <c r="H36" s="154">
        <f t="shared" si="3"/>
        <v>269</v>
      </c>
      <c r="I36" s="154">
        <f t="shared" si="3"/>
        <v>269</v>
      </c>
      <c r="J36" s="231">
        <f t="shared" si="0"/>
        <v>100</v>
      </c>
    </row>
    <row r="37" spans="1:10" ht="36.75" thickBot="1">
      <c r="A37" s="150"/>
      <c r="B37" s="237" t="s">
        <v>463</v>
      </c>
      <c r="C37" s="235">
        <v>992</v>
      </c>
      <c r="D37" s="160" t="s">
        <v>31</v>
      </c>
      <c r="E37" s="152" t="s">
        <v>35</v>
      </c>
      <c r="F37" s="156" t="s">
        <v>396</v>
      </c>
      <c r="G37" s="153"/>
      <c r="H37" s="154">
        <f t="shared" si="3"/>
        <v>269</v>
      </c>
      <c r="I37" s="154">
        <f t="shared" si="3"/>
        <v>269</v>
      </c>
      <c r="J37" s="231">
        <f t="shared" si="0"/>
        <v>100</v>
      </c>
    </row>
    <row r="38" spans="1:10" ht="84.75" thickBot="1">
      <c r="A38" s="150"/>
      <c r="B38" s="237" t="s">
        <v>464</v>
      </c>
      <c r="C38" s="235">
        <v>992</v>
      </c>
      <c r="D38" s="160" t="s">
        <v>31</v>
      </c>
      <c r="E38" s="152" t="s">
        <v>35</v>
      </c>
      <c r="F38" s="156" t="s">
        <v>395</v>
      </c>
      <c r="G38" s="153"/>
      <c r="H38" s="154">
        <f t="shared" si="3"/>
        <v>269</v>
      </c>
      <c r="I38" s="154">
        <f t="shared" si="3"/>
        <v>269</v>
      </c>
      <c r="J38" s="231">
        <f t="shared" si="0"/>
        <v>100</v>
      </c>
    </row>
    <row r="39" spans="1:10" ht="24.75" thickBot="1">
      <c r="A39" s="150"/>
      <c r="B39" s="237" t="s">
        <v>465</v>
      </c>
      <c r="C39" s="235">
        <v>992</v>
      </c>
      <c r="D39" s="160" t="s">
        <v>31</v>
      </c>
      <c r="E39" s="152" t="s">
        <v>35</v>
      </c>
      <c r="F39" s="156" t="s">
        <v>394</v>
      </c>
      <c r="G39" s="153"/>
      <c r="H39" s="154">
        <f t="shared" si="3"/>
        <v>269</v>
      </c>
      <c r="I39" s="154">
        <f t="shared" si="3"/>
        <v>269</v>
      </c>
      <c r="J39" s="231">
        <f t="shared" si="0"/>
        <v>100</v>
      </c>
    </row>
    <row r="40" spans="1:10" ht="24.75" thickBot="1">
      <c r="A40" s="150"/>
      <c r="B40" s="237" t="s">
        <v>72</v>
      </c>
      <c r="C40" s="235">
        <v>992</v>
      </c>
      <c r="D40" s="160" t="s">
        <v>31</v>
      </c>
      <c r="E40" s="152" t="s">
        <v>35</v>
      </c>
      <c r="F40" s="156" t="s">
        <v>394</v>
      </c>
      <c r="G40" s="153">
        <v>240</v>
      </c>
      <c r="H40" s="154">
        <v>269</v>
      </c>
      <c r="I40" s="155">
        <v>269</v>
      </c>
      <c r="J40" s="231">
        <f t="shared" si="0"/>
        <v>100</v>
      </c>
    </row>
    <row r="41" spans="1:10" ht="15.75" thickBot="1">
      <c r="A41" s="150"/>
      <c r="B41" s="162" t="s">
        <v>203</v>
      </c>
      <c r="C41" s="162">
        <v>992</v>
      </c>
      <c r="D41" s="160" t="s">
        <v>31</v>
      </c>
      <c r="E41" s="163">
        <v>11</v>
      </c>
      <c r="F41" s="162"/>
      <c r="G41" s="133"/>
      <c r="H41" s="154">
        <f aca="true" t="shared" si="4" ref="H41:I44">H42</f>
        <v>1</v>
      </c>
      <c r="I41" s="155">
        <f t="shared" si="4"/>
        <v>0</v>
      </c>
      <c r="J41" s="231">
        <f t="shared" si="0"/>
        <v>0</v>
      </c>
    </row>
    <row r="42" spans="1:10" ht="25.5" thickBot="1">
      <c r="A42" s="164"/>
      <c r="B42" s="165" t="s">
        <v>290</v>
      </c>
      <c r="C42" s="238">
        <v>992</v>
      </c>
      <c r="D42" s="160" t="s">
        <v>31</v>
      </c>
      <c r="E42" s="166">
        <v>11</v>
      </c>
      <c r="F42" s="167" t="s">
        <v>282</v>
      </c>
      <c r="G42" s="168"/>
      <c r="H42" s="154">
        <f t="shared" si="4"/>
        <v>1</v>
      </c>
      <c r="I42" s="155">
        <f t="shared" si="4"/>
        <v>0</v>
      </c>
      <c r="J42" s="231">
        <f t="shared" si="0"/>
        <v>0</v>
      </c>
    </row>
    <row r="43" spans="1:10" ht="25.5" thickBot="1">
      <c r="A43" s="169"/>
      <c r="B43" s="170" t="s">
        <v>291</v>
      </c>
      <c r="C43" s="235">
        <v>992</v>
      </c>
      <c r="D43" s="160" t="s">
        <v>31</v>
      </c>
      <c r="E43" s="171">
        <v>11</v>
      </c>
      <c r="F43" s="156" t="s">
        <v>292</v>
      </c>
      <c r="G43" s="153"/>
      <c r="H43" s="154">
        <f t="shared" si="4"/>
        <v>1</v>
      </c>
      <c r="I43" s="155">
        <f t="shared" si="4"/>
        <v>0</v>
      </c>
      <c r="J43" s="231">
        <f t="shared" si="0"/>
        <v>0</v>
      </c>
    </row>
    <row r="44" spans="1:10" ht="25.5" thickBot="1">
      <c r="A44" s="150"/>
      <c r="B44" s="156" t="s">
        <v>293</v>
      </c>
      <c r="C44" s="235">
        <v>992</v>
      </c>
      <c r="D44" s="160" t="s">
        <v>31</v>
      </c>
      <c r="E44" s="171">
        <v>11</v>
      </c>
      <c r="F44" s="156" t="s">
        <v>294</v>
      </c>
      <c r="G44" s="153"/>
      <c r="H44" s="154">
        <f t="shared" si="4"/>
        <v>1</v>
      </c>
      <c r="I44" s="155">
        <f t="shared" si="4"/>
        <v>0</v>
      </c>
      <c r="J44" s="231">
        <f t="shared" si="0"/>
        <v>0</v>
      </c>
    </row>
    <row r="45" spans="1:10" ht="15.75" thickBot="1">
      <c r="A45" s="150"/>
      <c r="B45" s="156" t="s">
        <v>295</v>
      </c>
      <c r="C45" s="235">
        <v>992</v>
      </c>
      <c r="D45" s="160" t="s">
        <v>31</v>
      </c>
      <c r="E45" s="171">
        <v>11</v>
      </c>
      <c r="F45" s="156" t="s">
        <v>294</v>
      </c>
      <c r="G45" s="153">
        <v>870</v>
      </c>
      <c r="H45" s="154">
        <v>1</v>
      </c>
      <c r="I45" s="155">
        <v>0</v>
      </c>
      <c r="J45" s="231">
        <f t="shared" si="0"/>
        <v>0</v>
      </c>
    </row>
    <row r="46" spans="1:10" ht="15.75" thickBot="1">
      <c r="A46" s="150"/>
      <c r="B46" s="151" t="s">
        <v>7</v>
      </c>
      <c r="C46" s="151">
        <v>992</v>
      </c>
      <c r="D46" s="160" t="s">
        <v>31</v>
      </c>
      <c r="E46" s="152">
        <v>13</v>
      </c>
      <c r="F46" s="151"/>
      <c r="G46" s="153"/>
      <c r="H46" s="154">
        <f>H47</f>
        <v>3548.5</v>
      </c>
      <c r="I46" s="154">
        <f>I47</f>
        <v>3508.5999999999995</v>
      </c>
      <c r="J46" s="231">
        <f t="shared" si="0"/>
        <v>98.87558123150626</v>
      </c>
    </row>
    <row r="47" spans="1:10" ht="25.5" thickBot="1">
      <c r="A47" s="150"/>
      <c r="B47" s="156" t="s">
        <v>70</v>
      </c>
      <c r="C47" s="156">
        <v>992</v>
      </c>
      <c r="D47" s="160" t="s">
        <v>31</v>
      </c>
      <c r="E47" s="171">
        <v>13</v>
      </c>
      <c r="F47" s="156" t="s">
        <v>282</v>
      </c>
      <c r="G47" s="153"/>
      <c r="H47" s="154">
        <f>H48+H53+H57</f>
        <v>3548.5</v>
      </c>
      <c r="I47" s="154">
        <f>I48+I53+I57</f>
        <v>3508.5999999999995</v>
      </c>
      <c r="J47" s="231">
        <f t="shared" si="0"/>
        <v>98.87558123150626</v>
      </c>
    </row>
    <row r="48" spans="1:10" ht="25.5" thickBot="1">
      <c r="A48" s="150"/>
      <c r="B48" s="156" t="s">
        <v>296</v>
      </c>
      <c r="C48" s="156">
        <v>992</v>
      </c>
      <c r="D48" s="160" t="s">
        <v>31</v>
      </c>
      <c r="E48" s="171">
        <v>13</v>
      </c>
      <c r="F48" s="156" t="s">
        <v>297</v>
      </c>
      <c r="G48" s="153"/>
      <c r="H48" s="154">
        <f>H49</f>
        <v>2560.1</v>
      </c>
      <c r="I48" s="155">
        <f>I49</f>
        <v>2557.7</v>
      </c>
      <c r="J48" s="231">
        <f t="shared" si="0"/>
        <v>99.90625366196632</v>
      </c>
    </row>
    <row r="49" spans="1:10" ht="37.5" thickBot="1">
      <c r="A49" s="150"/>
      <c r="B49" s="156" t="s">
        <v>73</v>
      </c>
      <c r="C49" s="156">
        <v>992</v>
      </c>
      <c r="D49" s="160" t="s">
        <v>31</v>
      </c>
      <c r="E49" s="171">
        <v>13</v>
      </c>
      <c r="F49" s="156" t="s">
        <v>298</v>
      </c>
      <c r="G49" s="153"/>
      <c r="H49" s="155">
        <f>H50+H51+H52</f>
        <v>2560.1</v>
      </c>
      <c r="I49" s="155">
        <f>I50+I51+I52</f>
        <v>2557.7</v>
      </c>
      <c r="J49" s="231">
        <f t="shared" si="0"/>
        <v>99.90625366196632</v>
      </c>
    </row>
    <row r="50" spans="1:10" ht="25.5" thickBot="1">
      <c r="A50" s="150"/>
      <c r="B50" s="156" t="s">
        <v>23</v>
      </c>
      <c r="C50" s="156">
        <v>992</v>
      </c>
      <c r="D50" s="160" t="s">
        <v>31</v>
      </c>
      <c r="E50" s="171">
        <v>13</v>
      </c>
      <c r="F50" s="156" t="s">
        <v>298</v>
      </c>
      <c r="G50" s="153">
        <v>110</v>
      </c>
      <c r="H50" s="154">
        <v>2241.3</v>
      </c>
      <c r="I50" s="155">
        <v>2240.6</v>
      </c>
      <c r="J50" s="231">
        <f t="shared" si="0"/>
        <v>99.96876812564136</v>
      </c>
    </row>
    <row r="51" spans="1:10" ht="25.5" thickBot="1">
      <c r="A51" s="150"/>
      <c r="B51" s="156" t="s">
        <v>72</v>
      </c>
      <c r="C51" s="156">
        <v>992</v>
      </c>
      <c r="D51" s="160" t="s">
        <v>31</v>
      </c>
      <c r="E51" s="171">
        <v>13</v>
      </c>
      <c r="F51" s="156" t="s">
        <v>298</v>
      </c>
      <c r="G51" s="153">
        <v>240</v>
      </c>
      <c r="H51" s="154">
        <v>318.2</v>
      </c>
      <c r="I51" s="155">
        <v>317.1</v>
      </c>
      <c r="J51" s="231">
        <f t="shared" si="0"/>
        <v>99.65430546825897</v>
      </c>
    </row>
    <row r="52" spans="1:10" ht="15.75" thickBot="1">
      <c r="A52" s="150"/>
      <c r="B52" s="156" t="s">
        <v>22</v>
      </c>
      <c r="C52" s="156">
        <v>992</v>
      </c>
      <c r="D52" s="160" t="s">
        <v>31</v>
      </c>
      <c r="E52" s="171">
        <v>13</v>
      </c>
      <c r="F52" s="156" t="s">
        <v>298</v>
      </c>
      <c r="G52" s="153">
        <v>850</v>
      </c>
      <c r="H52" s="154">
        <v>0.6</v>
      </c>
      <c r="I52" s="155">
        <v>0</v>
      </c>
      <c r="J52" s="231">
        <f t="shared" si="0"/>
        <v>0</v>
      </c>
    </row>
    <row r="53" spans="1:10" ht="25.5" thickBot="1">
      <c r="A53" s="150"/>
      <c r="B53" s="156" t="s">
        <v>299</v>
      </c>
      <c r="C53" s="156">
        <v>992</v>
      </c>
      <c r="D53" s="160" t="s">
        <v>31</v>
      </c>
      <c r="E53" s="171">
        <v>13</v>
      </c>
      <c r="F53" s="156" t="s">
        <v>300</v>
      </c>
      <c r="G53" s="153"/>
      <c r="H53" s="154">
        <f aca="true" t="shared" si="5" ref="H53:I55">H54</f>
        <v>150</v>
      </c>
      <c r="I53" s="154">
        <f t="shared" si="5"/>
        <v>145.7</v>
      </c>
      <c r="J53" s="231">
        <f t="shared" si="0"/>
        <v>97.13333333333333</v>
      </c>
    </row>
    <row r="54" spans="1:10" ht="25.5" thickBot="1">
      <c r="A54" s="150"/>
      <c r="B54" s="156" t="s">
        <v>301</v>
      </c>
      <c r="C54" s="156">
        <v>992</v>
      </c>
      <c r="D54" s="160" t="s">
        <v>31</v>
      </c>
      <c r="E54" s="171">
        <v>13</v>
      </c>
      <c r="F54" s="156" t="s">
        <v>302</v>
      </c>
      <c r="G54" s="153"/>
      <c r="H54" s="154">
        <f t="shared" si="5"/>
        <v>150</v>
      </c>
      <c r="I54" s="155">
        <f t="shared" si="5"/>
        <v>145.7</v>
      </c>
      <c r="J54" s="231">
        <f t="shared" si="0"/>
        <v>97.13333333333333</v>
      </c>
    </row>
    <row r="55" spans="1:10" ht="15.75" thickBot="1">
      <c r="A55" s="150"/>
      <c r="B55" s="156" t="s">
        <v>75</v>
      </c>
      <c r="C55" s="156">
        <v>992</v>
      </c>
      <c r="D55" s="160" t="s">
        <v>31</v>
      </c>
      <c r="E55" s="171">
        <v>13</v>
      </c>
      <c r="F55" s="156" t="s">
        <v>303</v>
      </c>
      <c r="G55" s="153"/>
      <c r="H55" s="154">
        <f t="shared" si="5"/>
        <v>150</v>
      </c>
      <c r="I55" s="155">
        <f t="shared" si="5"/>
        <v>145.7</v>
      </c>
      <c r="J55" s="231">
        <f t="shared" si="0"/>
        <v>97.13333333333333</v>
      </c>
    </row>
    <row r="56" spans="1:10" ht="25.5" thickBot="1">
      <c r="A56" s="150"/>
      <c r="B56" s="156" t="s">
        <v>72</v>
      </c>
      <c r="C56" s="156">
        <v>992</v>
      </c>
      <c r="D56" s="160" t="s">
        <v>31</v>
      </c>
      <c r="E56" s="171">
        <v>13</v>
      </c>
      <c r="F56" s="156" t="s">
        <v>303</v>
      </c>
      <c r="G56" s="153">
        <v>240</v>
      </c>
      <c r="H56" s="154">
        <v>150</v>
      </c>
      <c r="I56" s="155">
        <v>145.7</v>
      </c>
      <c r="J56" s="231">
        <f t="shared" si="0"/>
        <v>97.13333333333333</v>
      </c>
    </row>
    <row r="57" spans="1:10" ht="25.5" thickBot="1">
      <c r="A57" s="150"/>
      <c r="B57" s="156" t="s">
        <v>304</v>
      </c>
      <c r="C57" s="156">
        <v>992</v>
      </c>
      <c r="D57" s="160" t="s">
        <v>31</v>
      </c>
      <c r="E57" s="171">
        <v>13</v>
      </c>
      <c r="F57" s="156" t="s">
        <v>305</v>
      </c>
      <c r="G57" s="153"/>
      <c r="H57" s="154">
        <f>+H58+H61+H67+H64</f>
        <v>838.4000000000001</v>
      </c>
      <c r="I57" s="154">
        <f>+I58+I61+I67+I64</f>
        <v>805.2</v>
      </c>
      <c r="J57" s="231">
        <f t="shared" si="0"/>
        <v>96.04007633587786</v>
      </c>
    </row>
    <row r="58" spans="1:10" ht="37.5" thickBot="1">
      <c r="A58" s="150"/>
      <c r="B58" s="156" t="s">
        <v>74</v>
      </c>
      <c r="C58" s="156">
        <v>992</v>
      </c>
      <c r="D58" s="160" t="s">
        <v>31</v>
      </c>
      <c r="E58" s="171">
        <v>13</v>
      </c>
      <c r="F58" s="156" t="s">
        <v>307</v>
      </c>
      <c r="G58" s="153"/>
      <c r="H58" s="154">
        <f>H59</f>
        <v>208.1</v>
      </c>
      <c r="I58" s="155">
        <f>I59</f>
        <v>208.1</v>
      </c>
      <c r="J58" s="231">
        <f t="shared" si="0"/>
        <v>100</v>
      </c>
    </row>
    <row r="59" spans="1:10" ht="37.5" thickBot="1">
      <c r="A59" s="150"/>
      <c r="B59" s="156" t="s">
        <v>73</v>
      </c>
      <c r="C59" s="156">
        <v>992</v>
      </c>
      <c r="D59" s="160" t="s">
        <v>31</v>
      </c>
      <c r="E59" s="171">
        <v>13</v>
      </c>
      <c r="F59" s="156" t="s">
        <v>308</v>
      </c>
      <c r="G59" s="153"/>
      <c r="H59" s="154">
        <f>H60</f>
        <v>208.1</v>
      </c>
      <c r="I59" s="155">
        <f>I60</f>
        <v>208.1</v>
      </c>
      <c r="J59" s="231">
        <f t="shared" si="0"/>
        <v>100</v>
      </c>
    </row>
    <row r="60" spans="1:10" ht="15.75" thickBot="1">
      <c r="A60" s="150"/>
      <c r="B60" s="156" t="s">
        <v>0</v>
      </c>
      <c r="C60" s="156">
        <v>992</v>
      </c>
      <c r="D60" s="160" t="s">
        <v>31</v>
      </c>
      <c r="E60" s="171">
        <v>13</v>
      </c>
      <c r="F60" s="156" t="s">
        <v>308</v>
      </c>
      <c r="G60" s="153">
        <v>540</v>
      </c>
      <c r="H60" s="154">
        <v>208.1</v>
      </c>
      <c r="I60" s="155">
        <v>208.1</v>
      </c>
      <c r="J60" s="231">
        <f t="shared" si="0"/>
        <v>100</v>
      </c>
    </row>
    <row r="61" spans="1:10" ht="49.5" thickBot="1">
      <c r="A61" s="150"/>
      <c r="B61" s="151" t="s">
        <v>443</v>
      </c>
      <c r="C61" s="151">
        <v>992</v>
      </c>
      <c r="D61" s="160" t="s">
        <v>31</v>
      </c>
      <c r="E61" s="152">
        <v>13</v>
      </c>
      <c r="F61" s="151" t="s">
        <v>309</v>
      </c>
      <c r="G61" s="153"/>
      <c r="H61" s="154">
        <f>H62</f>
        <v>102.3</v>
      </c>
      <c r="I61" s="155">
        <f>I62</f>
        <v>97</v>
      </c>
      <c r="J61" s="231">
        <f t="shared" si="0"/>
        <v>94.81915933528838</v>
      </c>
    </row>
    <row r="62" spans="1:10" ht="15.75" thickBot="1">
      <c r="A62" s="150"/>
      <c r="B62" s="151" t="s">
        <v>310</v>
      </c>
      <c r="C62" s="151">
        <v>992</v>
      </c>
      <c r="D62" s="160" t="s">
        <v>31</v>
      </c>
      <c r="E62" s="152">
        <v>13</v>
      </c>
      <c r="F62" s="151" t="s">
        <v>273</v>
      </c>
      <c r="G62" s="153"/>
      <c r="H62" s="154">
        <f>H63</f>
        <v>102.3</v>
      </c>
      <c r="I62" s="155">
        <f>I63</f>
        <v>97</v>
      </c>
      <c r="J62" s="231">
        <f t="shared" si="0"/>
        <v>94.81915933528838</v>
      </c>
    </row>
    <row r="63" spans="1:10" ht="25.5" thickBot="1">
      <c r="A63" s="150"/>
      <c r="B63" s="151" t="s">
        <v>72</v>
      </c>
      <c r="C63" s="151">
        <v>992</v>
      </c>
      <c r="D63" s="160" t="s">
        <v>31</v>
      </c>
      <c r="E63" s="152">
        <v>13</v>
      </c>
      <c r="F63" s="151" t="s">
        <v>273</v>
      </c>
      <c r="G63" s="153">
        <v>240</v>
      </c>
      <c r="H63" s="154">
        <v>102.3</v>
      </c>
      <c r="I63" s="155">
        <v>97</v>
      </c>
      <c r="J63" s="231">
        <f t="shared" si="0"/>
        <v>94.81915933528838</v>
      </c>
    </row>
    <row r="64" spans="1:10" ht="25.5" thickBot="1">
      <c r="A64" s="150"/>
      <c r="B64" s="151" t="s">
        <v>466</v>
      </c>
      <c r="C64" s="151">
        <v>992</v>
      </c>
      <c r="D64" s="160" t="s">
        <v>31</v>
      </c>
      <c r="E64" s="152">
        <v>13</v>
      </c>
      <c r="F64" s="151" t="s">
        <v>467</v>
      </c>
      <c r="G64" s="153"/>
      <c r="H64" s="154">
        <f>H65</f>
        <v>519.7</v>
      </c>
      <c r="I64" s="155">
        <f>I65</f>
        <v>491.9</v>
      </c>
      <c r="J64" s="231">
        <f t="shared" si="0"/>
        <v>94.65076005387724</v>
      </c>
    </row>
    <row r="65" spans="1:10" ht="15.75" thickBot="1">
      <c r="A65" s="150"/>
      <c r="B65" s="151" t="s">
        <v>75</v>
      </c>
      <c r="C65" s="151">
        <v>992</v>
      </c>
      <c r="D65" s="160" t="s">
        <v>31</v>
      </c>
      <c r="E65" s="152">
        <v>13</v>
      </c>
      <c r="F65" s="151" t="s">
        <v>468</v>
      </c>
      <c r="G65" s="153"/>
      <c r="H65" s="154">
        <f>H66</f>
        <v>519.7</v>
      </c>
      <c r="I65" s="155">
        <f>I66</f>
        <v>491.9</v>
      </c>
      <c r="J65" s="231">
        <f t="shared" si="0"/>
        <v>94.65076005387724</v>
      </c>
    </row>
    <row r="66" spans="1:10" ht="25.5" thickBot="1">
      <c r="A66" s="150"/>
      <c r="B66" s="151" t="s">
        <v>72</v>
      </c>
      <c r="C66" s="151">
        <v>992</v>
      </c>
      <c r="D66" s="160" t="s">
        <v>31</v>
      </c>
      <c r="E66" s="152">
        <v>13</v>
      </c>
      <c r="F66" s="151" t="s">
        <v>468</v>
      </c>
      <c r="G66" s="153">
        <v>240</v>
      </c>
      <c r="H66" s="154">
        <v>519.7</v>
      </c>
      <c r="I66" s="155">
        <v>491.9</v>
      </c>
      <c r="J66" s="231">
        <f t="shared" si="0"/>
        <v>94.65076005387724</v>
      </c>
    </row>
    <row r="67" spans="1:10" ht="15.75" thickBot="1">
      <c r="A67" s="150"/>
      <c r="B67" s="156" t="s">
        <v>306</v>
      </c>
      <c r="C67" s="156">
        <v>992</v>
      </c>
      <c r="D67" s="160" t="s">
        <v>31</v>
      </c>
      <c r="E67" s="171">
        <v>13</v>
      </c>
      <c r="F67" s="151" t="s">
        <v>469</v>
      </c>
      <c r="G67" s="153"/>
      <c r="H67" s="154">
        <f>H68</f>
        <v>8.3</v>
      </c>
      <c r="I67" s="155">
        <f>I68</f>
        <v>8.2</v>
      </c>
      <c r="J67" s="231">
        <f t="shared" si="0"/>
        <v>98.79518072289154</v>
      </c>
    </row>
    <row r="68" spans="1:10" ht="15.75" thickBot="1">
      <c r="A68" s="172"/>
      <c r="B68" s="156" t="s">
        <v>306</v>
      </c>
      <c r="C68" s="156">
        <v>992</v>
      </c>
      <c r="D68" s="160" t="s">
        <v>31</v>
      </c>
      <c r="E68" s="171">
        <v>13</v>
      </c>
      <c r="F68" s="156" t="s">
        <v>470</v>
      </c>
      <c r="G68" s="173"/>
      <c r="H68" s="154">
        <f>H69</f>
        <v>8.3</v>
      </c>
      <c r="I68" s="155">
        <f>I69</f>
        <v>8.2</v>
      </c>
      <c r="J68" s="231">
        <f t="shared" si="0"/>
        <v>98.79518072289154</v>
      </c>
    </row>
    <row r="69" spans="1:10" ht="25.5" thickBot="1">
      <c r="A69" s="172"/>
      <c r="B69" s="156" t="s">
        <v>72</v>
      </c>
      <c r="C69" s="156">
        <v>992</v>
      </c>
      <c r="D69" s="160" t="s">
        <v>31</v>
      </c>
      <c r="E69" s="171">
        <v>13</v>
      </c>
      <c r="F69" s="156" t="s">
        <v>470</v>
      </c>
      <c r="G69" s="153">
        <v>240</v>
      </c>
      <c r="H69" s="154">
        <v>8.3</v>
      </c>
      <c r="I69" s="155">
        <v>8.2</v>
      </c>
      <c r="J69" s="231">
        <f t="shared" si="0"/>
        <v>98.79518072289154</v>
      </c>
    </row>
    <row r="70" spans="1:10" ht="15.75" thickBot="1">
      <c r="A70" s="174" t="s">
        <v>42</v>
      </c>
      <c r="B70" s="175" t="s">
        <v>16</v>
      </c>
      <c r="C70" s="175">
        <v>992</v>
      </c>
      <c r="D70" s="176" t="s">
        <v>33</v>
      </c>
      <c r="E70" s="176"/>
      <c r="F70" s="175"/>
      <c r="G70" s="177"/>
      <c r="H70" s="178">
        <f aca="true" t="shared" si="6" ref="H70:I73">H71</f>
        <v>221.7</v>
      </c>
      <c r="I70" s="179">
        <f t="shared" si="6"/>
        <v>221.7</v>
      </c>
      <c r="J70" s="234">
        <f t="shared" si="0"/>
        <v>100</v>
      </c>
    </row>
    <row r="71" spans="1:10" ht="25.5" thickBot="1">
      <c r="A71" s="150"/>
      <c r="B71" s="156" t="s">
        <v>11</v>
      </c>
      <c r="C71" s="156">
        <v>992</v>
      </c>
      <c r="D71" s="171" t="s">
        <v>33</v>
      </c>
      <c r="E71" s="171" t="s">
        <v>36</v>
      </c>
      <c r="F71" s="156"/>
      <c r="G71" s="153"/>
      <c r="H71" s="154">
        <f t="shared" si="6"/>
        <v>221.7</v>
      </c>
      <c r="I71" s="155">
        <f t="shared" si="6"/>
        <v>221.7</v>
      </c>
      <c r="J71" s="231">
        <f t="shared" si="0"/>
        <v>100</v>
      </c>
    </row>
    <row r="72" spans="1:10" ht="25.5" thickBot="1">
      <c r="A72" s="150"/>
      <c r="B72" s="156" t="s">
        <v>311</v>
      </c>
      <c r="C72" s="156">
        <v>992</v>
      </c>
      <c r="D72" s="171" t="s">
        <v>33</v>
      </c>
      <c r="E72" s="171" t="s">
        <v>36</v>
      </c>
      <c r="F72" s="156" t="s">
        <v>282</v>
      </c>
      <c r="G72" s="153"/>
      <c r="H72" s="154">
        <f t="shared" si="6"/>
        <v>221.7</v>
      </c>
      <c r="I72" s="155">
        <f t="shared" si="6"/>
        <v>221.7</v>
      </c>
      <c r="J72" s="231">
        <f t="shared" si="0"/>
        <v>100</v>
      </c>
    </row>
    <row r="73" spans="1:10" ht="37.5" thickBot="1">
      <c r="A73" s="150"/>
      <c r="B73" s="156" t="s">
        <v>286</v>
      </c>
      <c r="C73" s="156">
        <v>992</v>
      </c>
      <c r="D73" s="171" t="s">
        <v>33</v>
      </c>
      <c r="E73" s="171" t="s">
        <v>36</v>
      </c>
      <c r="F73" s="156" t="s">
        <v>287</v>
      </c>
      <c r="G73" s="153"/>
      <c r="H73" s="154">
        <f t="shared" si="6"/>
        <v>221.7</v>
      </c>
      <c r="I73" s="155">
        <f t="shared" si="6"/>
        <v>221.7</v>
      </c>
      <c r="J73" s="231">
        <f t="shared" si="0"/>
        <v>100</v>
      </c>
    </row>
    <row r="74" spans="1:10" ht="37.5" thickBot="1">
      <c r="A74" s="150"/>
      <c r="B74" s="156" t="s">
        <v>312</v>
      </c>
      <c r="C74" s="156">
        <v>992</v>
      </c>
      <c r="D74" s="171" t="s">
        <v>33</v>
      </c>
      <c r="E74" s="171" t="s">
        <v>36</v>
      </c>
      <c r="F74" s="156" t="s">
        <v>313</v>
      </c>
      <c r="G74" s="153"/>
      <c r="H74" s="154">
        <f>H75</f>
        <v>221.7</v>
      </c>
      <c r="I74" s="155">
        <f>I75</f>
        <v>221.7</v>
      </c>
      <c r="J74" s="231">
        <f t="shared" si="0"/>
        <v>100</v>
      </c>
    </row>
    <row r="75" spans="1:10" ht="25.5" thickBot="1">
      <c r="A75" s="180"/>
      <c r="B75" s="181" t="s">
        <v>69</v>
      </c>
      <c r="C75" s="181">
        <v>992</v>
      </c>
      <c r="D75" s="171" t="s">
        <v>33</v>
      </c>
      <c r="E75" s="171" t="s">
        <v>36</v>
      </c>
      <c r="F75" s="156" t="s">
        <v>313</v>
      </c>
      <c r="G75" s="182">
        <v>120</v>
      </c>
      <c r="H75" s="154">
        <v>221.7</v>
      </c>
      <c r="I75" s="155">
        <v>221.7</v>
      </c>
      <c r="J75" s="231">
        <f t="shared" si="0"/>
        <v>100</v>
      </c>
    </row>
    <row r="76" spans="1:10" ht="27" customHeight="1">
      <c r="A76" s="140" t="s">
        <v>43</v>
      </c>
      <c r="B76" s="140" t="s">
        <v>24</v>
      </c>
      <c r="C76" s="140">
        <v>992</v>
      </c>
      <c r="D76" s="185" t="s">
        <v>36</v>
      </c>
      <c r="E76" s="185"/>
      <c r="F76" s="140"/>
      <c r="G76" s="140"/>
      <c r="H76" s="186">
        <f>H77</f>
        <v>5</v>
      </c>
      <c r="I76" s="186">
        <f>I77</f>
        <v>5</v>
      </c>
      <c r="J76" s="234">
        <f t="shared" si="0"/>
        <v>100</v>
      </c>
    </row>
    <row r="77" spans="1:10" ht="15.75" thickBot="1">
      <c r="A77" s="150"/>
      <c r="B77" s="156" t="s">
        <v>425</v>
      </c>
      <c r="C77" s="156">
        <v>992</v>
      </c>
      <c r="D77" s="160" t="s">
        <v>36</v>
      </c>
      <c r="E77" s="171">
        <v>10</v>
      </c>
      <c r="F77" s="156"/>
      <c r="G77" s="153"/>
      <c r="H77" s="154">
        <f aca="true" t="shared" si="7" ref="H77:I79">H78</f>
        <v>5</v>
      </c>
      <c r="I77" s="155">
        <f t="shared" si="7"/>
        <v>5</v>
      </c>
      <c r="J77" s="231">
        <f aca="true" t="shared" si="8" ref="J77:J143">I77*100/H77</f>
        <v>100</v>
      </c>
    </row>
    <row r="78" spans="1:10" ht="37.5" thickBot="1">
      <c r="A78" s="150"/>
      <c r="B78" s="156" t="s">
        <v>471</v>
      </c>
      <c r="C78" s="156">
        <v>992</v>
      </c>
      <c r="D78" s="160" t="s">
        <v>36</v>
      </c>
      <c r="E78" s="171">
        <v>10</v>
      </c>
      <c r="F78" s="156" t="s">
        <v>472</v>
      </c>
      <c r="G78" s="153"/>
      <c r="H78" s="154">
        <f t="shared" si="7"/>
        <v>5</v>
      </c>
      <c r="I78" s="155">
        <f t="shared" si="7"/>
        <v>5</v>
      </c>
      <c r="J78" s="231">
        <f t="shared" si="8"/>
        <v>100</v>
      </c>
    </row>
    <row r="79" spans="1:10" ht="15.75" thickBot="1">
      <c r="A79" s="150"/>
      <c r="B79" s="156" t="s">
        <v>473</v>
      </c>
      <c r="C79" s="156">
        <v>992</v>
      </c>
      <c r="D79" s="160" t="s">
        <v>36</v>
      </c>
      <c r="E79" s="171">
        <v>10</v>
      </c>
      <c r="F79" s="156" t="s">
        <v>474</v>
      </c>
      <c r="G79" s="153"/>
      <c r="H79" s="154">
        <f t="shared" si="7"/>
        <v>5</v>
      </c>
      <c r="I79" s="155">
        <f t="shared" si="7"/>
        <v>5</v>
      </c>
      <c r="J79" s="231">
        <f t="shared" si="8"/>
        <v>100</v>
      </c>
    </row>
    <row r="80" spans="1:10" ht="25.5" thickBot="1">
      <c r="A80" s="150"/>
      <c r="B80" s="156" t="s">
        <v>72</v>
      </c>
      <c r="C80" s="156">
        <v>992</v>
      </c>
      <c r="D80" s="160" t="s">
        <v>36</v>
      </c>
      <c r="E80" s="171">
        <v>10</v>
      </c>
      <c r="F80" s="156" t="s">
        <v>474</v>
      </c>
      <c r="G80" s="153">
        <v>240</v>
      </c>
      <c r="H80" s="154">
        <v>5</v>
      </c>
      <c r="I80" s="155">
        <v>5</v>
      </c>
      <c r="J80" s="231">
        <f t="shared" si="8"/>
        <v>100</v>
      </c>
    </row>
    <row r="81" spans="1:10" ht="37.5" hidden="1" thickBot="1">
      <c r="A81" s="150"/>
      <c r="B81" s="151" t="s">
        <v>169</v>
      </c>
      <c r="C81" s="151">
        <v>992</v>
      </c>
      <c r="D81" s="160" t="s">
        <v>36</v>
      </c>
      <c r="E81" s="152">
        <v>14</v>
      </c>
      <c r="F81" s="151"/>
      <c r="G81" s="153"/>
      <c r="H81" s="239">
        <f aca="true" t="shared" si="9" ref="H81:I85">H82</f>
        <v>0</v>
      </c>
      <c r="I81" s="155">
        <f t="shared" si="9"/>
        <v>0</v>
      </c>
      <c r="J81" s="231" t="e">
        <f t="shared" si="8"/>
        <v>#DIV/0!</v>
      </c>
    </row>
    <row r="82" spans="1:10" ht="49.5" hidden="1" thickBot="1">
      <c r="A82" s="150"/>
      <c r="B82" s="156" t="s">
        <v>316</v>
      </c>
      <c r="C82" s="156">
        <v>992</v>
      </c>
      <c r="D82" s="160" t="s">
        <v>36</v>
      </c>
      <c r="E82" s="171">
        <v>14</v>
      </c>
      <c r="F82" s="156" t="s">
        <v>317</v>
      </c>
      <c r="G82" s="153"/>
      <c r="H82" s="154">
        <f t="shared" si="9"/>
        <v>0</v>
      </c>
      <c r="I82" s="155">
        <f t="shared" si="9"/>
        <v>0</v>
      </c>
      <c r="J82" s="231" t="e">
        <f t="shared" si="8"/>
        <v>#DIV/0!</v>
      </c>
    </row>
    <row r="83" spans="1:10" ht="61.5" hidden="1" thickBot="1">
      <c r="A83" s="150"/>
      <c r="B83" s="156" t="s">
        <v>475</v>
      </c>
      <c r="C83" s="162">
        <v>992</v>
      </c>
      <c r="D83" s="160" t="s">
        <v>36</v>
      </c>
      <c r="E83" s="152">
        <v>14</v>
      </c>
      <c r="F83" s="151" t="s">
        <v>318</v>
      </c>
      <c r="G83" s="153"/>
      <c r="H83" s="154">
        <f t="shared" si="9"/>
        <v>0</v>
      </c>
      <c r="I83" s="155">
        <f t="shared" si="9"/>
        <v>0</v>
      </c>
      <c r="J83" s="231" t="e">
        <f t="shared" si="8"/>
        <v>#DIV/0!</v>
      </c>
    </row>
    <row r="84" spans="1:10" ht="37.5" hidden="1" thickBot="1">
      <c r="A84" s="180"/>
      <c r="B84" s="182" t="s">
        <v>319</v>
      </c>
      <c r="C84" s="187">
        <v>992</v>
      </c>
      <c r="D84" s="160" t="s">
        <v>36</v>
      </c>
      <c r="E84" s="163">
        <v>14</v>
      </c>
      <c r="F84" s="162" t="s">
        <v>320</v>
      </c>
      <c r="G84" s="133"/>
      <c r="H84" s="184">
        <f t="shared" si="9"/>
        <v>0</v>
      </c>
      <c r="I84" s="155">
        <f t="shared" si="9"/>
        <v>0</v>
      </c>
      <c r="J84" s="231" t="e">
        <f t="shared" si="8"/>
        <v>#DIV/0!</v>
      </c>
    </row>
    <row r="85" spans="1:10" ht="15.75" hidden="1" thickBot="1">
      <c r="A85" s="187"/>
      <c r="B85" s="144" t="s">
        <v>310</v>
      </c>
      <c r="C85" s="151">
        <v>992</v>
      </c>
      <c r="D85" s="160" t="s">
        <v>36</v>
      </c>
      <c r="E85" s="188">
        <v>14</v>
      </c>
      <c r="F85" s="144" t="s">
        <v>270</v>
      </c>
      <c r="G85" s="144"/>
      <c r="H85" s="189">
        <f t="shared" si="9"/>
        <v>0</v>
      </c>
      <c r="I85" s="155">
        <f t="shared" si="9"/>
        <v>0</v>
      </c>
      <c r="J85" s="231" t="e">
        <f t="shared" si="8"/>
        <v>#DIV/0!</v>
      </c>
    </row>
    <row r="86" spans="1:10" ht="25.5" hidden="1" thickBot="1">
      <c r="A86" s="150"/>
      <c r="B86" s="156" t="s">
        <v>72</v>
      </c>
      <c r="C86" s="151">
        <v>992</v>
      </c>
      <c r="D86" s="160" t="s">
        <v>36</v>
      </c>
      <c r="E86" s="152">
        <v>14</v>
      </c>
      <c r="F86" s="151" t="s">
        <v>270</v>
      </c>
      <c r="G86" s="151">
        <v>240</v>
      </c>
      <c r="H86" s="190">
        <v>0</v>
      </c>
      <c r="I86" s="155">
        <v>0</v>
      </c>
      <c r="J86" s="231" t="e">
        <f t="shared" si="8"/>
        <v>#DIV/0!</v>
      </c>
    </row>
    <row r="87" spans="1:10" ht="15.75" thickBot="1">
      <c r="A87" s="174" t="s">
        <v>44</v>
      </c>
      <c r="B87" s="175" t="s">
        <v>6</v>
      </c>
      <c r="C87" s="175">
        <v>992</v>
      </c>
      <c r="D87" s="176" t="s">
        <v>34</v>
      </c>
      <c r="E87" s="176"/>
      <c r="F87" s="175"/>
      <c r="G87" s="175"/>
      <c r="H87" s="240">
        <f>H88+H98</f>
        <v>14204.800000000001</v>
      </c>
      <c r="I87" s="240">
        <f>I88+I98</f>
        <v>12985.800000000001</v>
      </c>
      <c r="J87" s="234">
        <f t="shared" si="8"/>
        <v>91.41839378238342</v>
      </c>
    </row>
    <row r="88" spans="1:10" ht="15.75" thickBot="1">
      <c r="A88" s="150"/>
      <c r="B88" s="151" t="s">
        <v>187</v>
      </c>
      <c r="C88" s="151">
        <v>992</v>
      </c>
      <c r="D88" s="152" t="s">
        <v>34</v>
      </c>
      <c r="E88" s="152" t="s">
        <v>37</v>
      </c>
      <c r="F88" s="151"/>
      <c r="G88" s="153"/>
      <c r="H88" s="154">
        <f aca="true" t="shared" si="10" ref="H88:I91">H89</f>
        <v>14061.7</v>
      </c>
      <c r="I88" s="155">
        <f t="shared" si="10"/>
        <v>12842.7</v>
      </c>
      <c r="J88" s="231">
        <f t="shared" si="8"/>
        <v>91.33106238932703</v>
      </c>
    </row>
    <row r="89" spans="1:10" ht="15.75" thickBot="1">
      <c r="A89" s="150"/>
      <c r="B89" s="156" t="s">
        <v>76</v>
      </c>
      <c r="C89" s="235">
        <v>992</v>
      </c>
      <c r="D89" s="152" t="s">
        <v>34</v>
      </c>
      <c r="E89" s="152" t="s">
        <v>37</v>
      </c>
      <c r="F89" s="156" t="s">
        <v>321</v>
      </c>
      <c r="G89" s="153"/>
      <c r="H89" s="154">
        <f>H90+H95</f>
        <v>14061.7</v>
      </c>
      <c r="I89" s="154">
        <f>I90+I95</f>
        <v>12842.7</v>
      </c>
      <c r="J89" s="231">
        <f t="shared" si="8"/>
        <v>91.33106238932703</v>
      </c>
    </row>
    <row r="90" spans="1:10" ht="49.5" thickBot="1">
      <c r="A90" s="150"/>
      <c r="B90" s="156" t="s">
        <v>77</v>
      </c>
      <c r="C90" s="235">
        <v>992</v>
      </c>
      <c r="D90" s="152" t="s">
        <v>34</v>
      </c>
      <c r="E90" s="152" t="s">
        <v>37</v>
      </c>
      <c r="F90" s="156" t="s">
        <v>322</v>
      </c>
      <c r="G90" s="153"/>
      <c r="H90" s="154">
        <f>H91+H93</f>
        <v>4827.5</v>
      </c>
      <c r="I90" s="154">
        <f>I91+I93</f>
        <v>4712.6</v>
      </c>
      <c r="J90" s="231">
        <f t="shared" si="8"/>
        <v>97.61988606939411</v>
      </c>
    </row>
    <row r="91" spans="1:10" ht="37.5" thickBot="1">
      <c r="A91" s="150"/>
      <c r="B91" s="156" t="s">
        <v>78</v>
      </c>
      <c r="C91" s="235">
        <v>992</v>
      </c>
      <c r="D91" s="152" t="s">
        <v>34</v>
      </c>
      <c r="E91" s="152" t="s">
        <v>37</v>
      </c>
      <c r="F91" s="156" t="s">
        <v>323</v>
      </c>
      <c r="G91" s="153"/>
      <c r="H91" s="154">
        <f t="shared" si="10"/>
        <v>3827.5</v>
      </c>
      <c r="I91" s="155">
        <f t="shared" si="10"/>
        <v>3788.6</v>
      </c>
      <c r="J91" s="231">
        <f t="shared" si="8"/>
        <v>98.98367080339648</v>
      </c>
    </row>
    <row r="92" spans="1:10" ht="25.5" thickBot="1">
      <c r="A92" s="150"/>
      <c r="B92" s="156" t="s">
        <v>72</v>
      </c>
      <c r="C92" s="235">
        <v>992</v>
      </c>
      <c r="D92" s="152" t="s">
        <v>34</v>
      </c>
      <c r="E92" s="152" t="s">
        <v>37</v>
      </c>
      <c r="F92" s="156" t="s">
        <v>323</v>
      </c>
      <c r="G92" s="182">
        <v>240</v>
      </c>
      <c r="H92" s="184">
        <v>3827.5</v>
      </c>
      <c r="I92" s="207">
        <v>3788.6</v>
      </c>
      <c r="J92" s="231">
        <f t="shared" si="8"/>
        <v>98.98367080339648</v>
      </c>
    </row>
    <row r="93" spans="1:10" ht="25.5" thickBot="1">
      <c r="A93" s="150"/>
      <c r="B93" s="156" t="s">
        <v>476</v>
      </c>
      <c r="C93" s="235">
        <v>992</v>
      </c>
      <c r="D93" s="152" t="s">
        <v>34</v>
      </c>
      <c r="E93" s="152" t="s">
        <v>37</v>
      </c>
      <c r="F93" s="191" t="s">
        <v>477</v>
      </c>
      <c r="G93" s="138"/>
      <c r="H93" s="155">
        <f>H94</f>
        <v>1000</v>
      </c>
      <c r="I93" s="155">
        <f>I94</f>
        <v>924</v>
      </c>
      <c r="J93" s="231">
        <f t="shared" si="8"/>
        <v>92.4</v>
      </c>
    </row>
    <row r="94" spans="1:10" ht="25.5" thickBot="1">
      <c r="A94" s="150"/>
      <c r="B94" s="156" t="s">
        <v>72</v>
      </c>
      <c r="C94" s="235">
        <v>992</v>
      </c>
      <c r="D94" s="152" t="s">
        <v>34</v>
      </c>
      <c r="E94" s="152" t="s">
        <v>37</v>
      </c>
      <c r="F94" s="197" t="s">
        <v>477</v>
      </c>
      <c r="G94" s="241">
        <v>240</v>
      </c>
      <c r="H94" s="207">
        <v>1000</v>
      </c>
      <c r="I94" s="155">
        <v>924</v>
      </c>
      <c r="J94" s="231">
        <f t="shared" si="8"/>
        <v>92.4</v>
      </c>
    </row>
    <row r="95" spans="1:10" ht="60.75" customHeight="1" thickBot="1">
      <c r="A95" s="150"/>
      <c r="B95" s="206" t="s">
        <v>478</v>
      </c>
      <c r="C95" s="235">
        <v>992</v>
      </c>
      <c r="D95" s="152" t="s">
        <v>34</v>
      </c>
      <c r="E95" s="242" t="s">
        <v>37</v>
      </c>
      <c r="F95" s="139" t="s">
        <v>479</v>
      </c>
      <c r="G95" s="138"/>
      <c r="H95" s="155">
        <f>H96</f>
        <v>9234.2</v>
      </c>
      <c r="I95" s="198">
        <f>I96</f>
        <v>8130.1</v>
      </c>
      <c r="J95" s="231">
        <f t="shared" si="8"/>
        <v>88.0433605509952</v>
      </c>
    </row>
    <row r="96" spans="1:10" ht="27.75" customHeight="1" thickBot="1">
      <c r="A96" s="150"/>
      <c r="B96" s="151" t="s">
        <v>393</v>
      </c>
      <c r="C96" s="235">
        <v>992</v>
      </c>
      <c r="D96" s="152" t="s">
        <v>34</v>
      </c>
      <c r="E96" s="242" t="s">
        <v>37</v>
      </c>
      <c r="F96" s="139" t="s">
        <v>391</v>
      </c>
      <c r="G96" s="138"/>
      <c r="H96" s="155">
        <f>H97</f>
        <v>9234.2</v>
      </c>
      <c r="I96" s="198">
        <f>I97</f>
        <v>8130.1</v>
      </c>
      <c r="J96" s="231">
        <f t="shared" si="8"/>
        <v>88.0433605509952</v>
      </c>
    </row>
    <row r="97" spans="1:10" ht="25.5" thickBot="1">
      <c r="A97" s="150"/>
      <c r="B97" s="156" t="s">
        <v>72</v>
      </c>
      <c r="C97" s="235">
        <v>992</v>
      </c>
      <c r="D97" s="152" t="s">
        <v>34</v>
      </c>
      <c r="E97" s="152" t="s">
        <v>37</v>
      </c>
      <c r="F97" s="139" t="s">
        <v>391</v>
      </c>
      <c r="G97" s="208">
        <v>240</v>
      </c>
      <c r="H97" s="198">
        <v>9234.2</v>
      </c>
      <c r="I97" s="198">
        <v>8130.1</v>
      </c>
      <c r="J97" s="231">
        <f t="shared" si="8"/>
        <v>88.0433605509952</v>
      </c>
    </row>
    <row r="98" spans="1:10" ht="25.5" thickBot="1">
      <c r="A98" s="150"/>
      <c r="B98" s="151" t="s">
        <v>324</v>
      </c>
      <c r="C98" s="151">
        <v>992</v>
      </c>
      <c r="D98" s="152" t="s">
        <v>34</v>
      </c>
      <c r="E98" s="152">
        <v>12</v>
      </c>
      <c r="F98" s="151"/>
      <c r="G98" s="153"/>
      <c r="H98" s="198">
        <f>H99+H104</f>
        <v>143.1</v>
      </c>
      <c r="I98" s="198">
        <f>I99+I104</f>
        <v>143.1</v>
      </c>
      <c r="J98" s="231">
        <f t="shared" si="8"/>
        <v>100</v>
      </c>
    </row>
    <row r="99" spans="1:10" ht="25.5" thickBot="1">
      <c r="A99" s="150"/>
      <c r="B99" s="156" t="s">
        <v>325</v>
      </c>
      <c r="C99" s="156">
        <v>992</v>
      </c>
      <c r="D99" s="152" t="s">
        <v>34</v>
      </c>
      <c r="E99" s="171">
        <v>12</v>
      </c>
      <c r="F99" s="156" t="s">
        <v>282</v>
      </c>
      <c r="G99" s="153"/>
      <c r="H99" s="239">
        <f aca="true" t="shared" si="11" ref="H99:I102">H100</f>
        <v>142.1</v>
      </c>
      <c r="I99" s="155">
        <f t="shared" si="11"/>
        <v>142.1</v>
      </c>
      <c r="J99" s="231">
        <f t="shared" si="8"/>
        <v>100</v>
      </c>
    </row>
    <row r="100" spans="1:10" ht="25.5" thickBot="1">
      <c r="A100" s="150"/>
      <c r="B100" s="156" t="s">
        <v>304</v>
      </c>
      <c r="C100" s="156">
        <v>992</v>
      </c>
      <c r="D100" s="152" t="s">
        <v>34</v>
      </c>
      <c r="E100" s="171">
        <v>12</v>
      </c>
      <c r="F100" s="156" t="s">
        <v>305</v>
      </c>
      <c r="G100" s="153"/>
      <c r="H100" s="239">
        <f t="shared" si="11"/>
        <v>142.1</v>
      </c>
      <c r="I100" s="155">
        <f t="shared" si="11"/>
        <v>142.1</v>
      </c>
      <c r="J100" s="231">
        <f t="shared" si="8"/>
        <v>100</v>
      </c>
    </row>
    <row r="101" spans="1:10" ht="25.5" thickBot="1">
      <c r="A101" s="150"/>
      <c r="B101" s="156" t="s">
        <v>79</v>
      </c>
      <c r="C101" s="156">
        <v>992</v>
      </c>
      <c r="D101" s="152" t="s">
        <v>34</v>
      </c>
      <c r="E101" s="171">
        <v>12</v>
      </c>
      <c r="F101" s="156" t="s">
        <v>326</v>
      </c>
      <c r="G101" s="153"/>
      <c r="H101" s="239">
        <f t="shared" si="11"/>
        <v>142.1</v>
      </c>
      <c r="I101" s="155">
        <f t="shared" si="11"/>
        <v>142.1</v>
      </c>
      <c r="J101" s="231">
        <f t="shared" si="8"/>
        <v>100</v>
      </c>
    </row>
    <row r="102" spans="1:10" ht="37.5" thickBot="1">
      <c r="A102" s="150"/>
      <c r="B102" s="156" t="s">
        <v>73</v>
      </c>
      <c r="C102" s="156">
        <v>992</v>
      </c>
      <c r="D102" s="152" t="s">
        <v>34</v>
      </c>
      <c r="E102" s="171">
        <v>12</v>
      </c>
      <c r="F102" s="156" t="s">
        <v>327</v>
      </c>
      <c r="G102" s="153"/>
      <c r="H102" s="154">
        <f t="shared" si="11"/>
        <v>142.1</v>
      </c>
      <c r="I102" s="155">
        <f t="shared" si="11"/>
        <v>142.1</v>
      </c>
      <c r="J102" s="231">
        <f t="shared" si="8"/>
        <v>100</v>
      </c>
    </row>
    <row r="103" spans="1:10" ht="15.75" thickBot="1">
      <c r="A103" s="150"/>
      <c r="B103" s="156" t="s">
        <v>0</v>
      </c>
      <c r="C103" s="156">
        <v>992</v>
      </c>
      <c r="D103" s="152" t="s">
        <v>34</v>
      </c>
      <c r="E103" s="171">
        <v>12</v>
      </c>
      <c r="F103" s="156" t="s">
        <v>327</v>
      </c>
      <c r="G103" s="153">
        <v>540</v>
      </c>
      <c r="H103" s="154">
        <v>142.1</v>
      </c>
      <c r="I103" s="155">
        <v>142.1</v>
      </c>
      <c r="J103" s="231">
        <f t="shared" si="8"/>
        <v>100</v>
      </c>
    </row>
    <row r="104" spans="1:10" ht="39" customHeight="1" thickBot="1">
      <c r="A104" s="150"/>
      <c r="B104" s="156" t="s">
        <v>328</v>
      </c>
      <c r="C104" s="156">
        <v>992</v>
      </c>
      <c r="D104" s="152" t="s">
        <v>34</v>
      </c>
      <c r="E104" s="171">
        <v>12</v>
      </c>
      <c r="F104" s="156" t="s">
        <v>329</v>
      </c>
      <c r="G104" s="153"/>
      <c r="H104" s="154">
        <f aca="true" t="shared" si="12" ref="H104:I107">H105</f>
        <v>1</v>
      </c>
      <c r="I104" s="155">
        <f t="shared" si="12"/>
        <v>1</v>
      </c>
      <c r="J104" s="231">
        <f t="shared" si="8"/>
        <v>100</v>
      </c>
    </row>
    <row r="105" spans="1:10" ht="37.5" thickBot="1">
      <c r="A105" s="180"/>
      <c r="B105" s="181" t="s">
        <v>330</v>
      </c>
      <c r="C105" s="156">
        <v>992</v>
      </c>
      <c r="D105" s="152" t="s">
        <v>34</v>
      </c>
      <c r="E105" s="171">
        <v>12</v>
      </c>
      <c r="F105" s="156" t="s">
        <v>331</v>
      </c>
      <c r="G105" s="133"/>
      <c r="H105" s="154">
        <f t="shared" si="12"/>
        <v>1</v>
      </c>
      <c r="I105" s="155">
        <f t="shared" si="12"/>
        <v>1</v>
      </c>
      <c r="J105" s="231">
        <f t="shared" si="8"/>
        <v>100</v>
      </c>
    </row>
    <row r="106" spans="1:10" ht="49.5" customHeight="1" thickBot="1">
      <c r="A106" s="138"/>
      <c r="B106" s="167" t="s">
        <v>480</v>
      </c>
      <c r="C106" s="156">
        <v>992</v>
      </c>
      <c r="D106" s="152" t="s">
        <v>34</v>
      </c>
      <c r="E106" s="171">
        <v>12</v>
      </c>
      <c r="F106" s="191" t="s">
        <v>332</v>
      </c>
      <c r="G106" s="187"/>
      <c r="H106" s="190">
        <f t="shared" si="12"/>
        <v>1</v>
      </c>
      <c r="I106" s="155">
        <f t="shared" si="12"/>
        <v>1</v>
      </c>
      <c r="J106" s="231">
        <f t="shared" si="8"/>
        <v>100</v>
      </c>
    </row>
    <row r="107" spans="1:10" ht="15.75" thickBot="1">
      <c r="A107" s="138"/>
      <c r="B107" s="156" t="s">
        <v>310</v>
      </c>
      <c r="C107" s="181">
        <v>992</v>
      </c>
      <c r="D107" s="152" t="s">
        <v>34</v>
      </c>
      <c r="E107" s="192">
        <v>12</v>
      </c>
      <c r="F107" s="191" t="s">
        <v>271</v>
      </c>
      <c r="G107" s="150"/>
      <c r="H107" s="190">
        <f t="shared" si="12"/>
        <v>1</v>
      </c>
      <c r="I107" s="155">
        <f t="shared" si="12"/>
        <v>1</v>
      </c>
      <c r="J107" s="231">
        <f t="shared" si="8"/>
        <v>100</v>
      </c>
    </row>
    <row r="108" spans="1:10" ht="25.5" thickBot="1">
      <c r="A108" s="180"/>
      <c r="B108" s="181" t="s">
        <v>72</v>
      </c>
      <c r="C108" s="183">
        <v>992</v>
      </c>
      <c r="D108" s="152" t="s">
        <v>34</v>
      </c>
      <c r="E108" s="193">
        <v>12</v>
      </c>
      <c r="F108" s="181" t="s">
        <v>271</v>
      </c>
      <c r="G108" s="162">
        <v>240</v>
      </c>
      <c r="H108" s="202">
        <v>1</v>
      </c>
      <c r="I108" s="155">
        <v>1</v>
      </c>
      <c r="J108" s="231">
        <f t="shared" si="8"/>
        <v>100</v>
      </c>
    </row>
    <row r="109" spans="1:10" ht="15.75" thickBot="1">
      <c r="A109" s="194" t="s">
        <v>45</v>
      </c>
      <c r="B109" s="195" t="s">
        <v>5</v>
      </c>
      <c r="C109" s="195">
        <v>992</v>
      </c>
      <c r="D109" s="196" t="s">
        <v>38</v>
      </c>
      <c r="E109" s="196"/>
      <c r="F109" s="195"/>
      <c r="G109" s="195"/>
      <c r="H109" s="179">
        <f>H110+H128</f>
        <v>14673.699999999999</v>
      </c>
      <c r="I109" s="179">
        <f>I110+I128</f>
        <v>14332.599999999999</v>
      </c>
      <c r="J109" s="234">
        <f t="shared" si="8"/>
        <v>97.67543291739642</v>
      </c>
    </row>
    <row r="110" spans="1:10" ht="15.75" thickBot="1">
      <c r="A110" s="174"/>
      <c r="B110" s="151" t="s">
        <v>4</v>
      </c>
      <c r="C110" s="151">
        <v>992</v>
      </c>
      <c r="D110" s="152" t="s">
        <v>38</v>
      </c>
      <c r="E110" s="152" t="s">
        <v>33</v>
      </c>
      <c r="F110" s="175"/>
      <c r="G110" s="175"/>
      <c r="H110" s="190">
        <f>H111</f>
        <v>13588.699999999999</v>
      </c>
      <c r="I110" s="155">
        <f>I111</f>
        <v>13272.8</v>
      </c>
      <c r="J110" s="231">
        <f t="shared" si="8"/>
        <v>97.67527430880071</v>
      </c>
    </row>
    <row r="111" spans="1:10" ht="15.75" thickBot="1">
      <c r="A111" s="174"/>
      <c r="B111" s="151" t="s">
        <v>314</v>
      </c>
      <c r="C111" s="151">
        <v>992</v>
      </c>
      <c r="D111" s="152" t="s">
        <v>38</v>
      </c>
      <c r="E111" s="152" t="s">
        <v>33</v>
      </c>
      <c r="F111" s="151" t="s">
        <v>315</v>
      </c>
      <c r="G111" s="175"/>
      <c r="H111" s="190">
        <f>H112</f>
        <v>13588.699999999999</v>
      </c>
      <c r="I111" s="155">
        <f>I112</f>
        <v>13272.8</v>
      </c>
      <c r="J111" s="231">
        <f t="shared" si="8"/>
        <v>97.67527430880071</v>
      </c>
    </row>
    <row r="112" spans="1:10" ht="64.5" customHeight="1" thickBot="1">
      <c r="A112" s="174"/>
      <c r="B112" s="151" t="s">
        <v>333</v>
      </c>
      <c r="C112" s="151">
        <v>992</v>
      </c>
      <c r="D112" s="152" t="s">
        <v>38</v>
      </c>
      <c r="E112" s="152" t="s">
        <v>33</v>
      </c>
      <c r="F112" s="151" t="s">
        <v>334</v>
      </c>
      <c r="G112" s="175"/>
      <c r="H112" s="155">
        <f>H113+H117+H120+H124</f>
        <v>13588.699999999999</v>
      </c>
      <c r="I112" s="155">
        <f>I113+I117+I120+I124</f>
        <v>13272.8</v>
      </c>
      <c r="J112" s="231">
        <f t="shared" si="8"/>
        <v>97.67527430880071</v>
      </c>
    </row>
    <row r="113" spans="1:10" ht="48.75" customHeight="1" thickBot="1">
      <c r="A113" s="174"/>
      <c r="B113" s="151" t="s">
        <v>442</v>
      </c>
      <c r="C113" s="151">
        <v>992</v>
      </c>
      <c r="D113" s="152" t="s">
        <v>38</v>
      </c>
      <c r="E113" s="152" t="s">
        <v>33</v>
      </c>
      <c r="F113" s="151" t="s">
        <v>335</v>
      </c>
      <c r="G113" s="153"/>
      <c r="H113" s="154">
        <f>H114</f>
        <v>192</v>
      </c>
      <c r="I113" s="155">
        <f>I114</f>
        <v>192</v>
      </c>
      <c r="J113" s="231">
        <f t="shared" si="8"/>
        <v>100</v>
      </c>
    </row>
    <row r="114" spans="1:10" ht="15.75" thickBot="1">
      <c r="A114" s="174"/>
      <c r="B114" s="151" t="s">
        <v>310</v>
      </c>
      <c r="C114" s="151">
        <v>992</v>
      </c>
      <c r="D114" s="152" t="s">
        <v>38</v>
      </c>
      <c r="E114" s="152" t="s">
        <v>33</v>
      </c>
      <c r="F114" s="151" t="s">
        <v>272</v>
      </c>
      <c r="G114" s="182"/>
      <c r="H114" s="207">
        <f>H115+H116</f>
        <v>192</v>
      </c>
      <c r="I114" s="155">
        <f>I115+I116</f>
        <v>192</v>
      </c>
      <c r="J114" s="231">
        <f t="shared" si="8"/>
        <v>100</v>
      </c>
    </row>
    <row r="115" spans="1:10" ht="25.5" thickBot="1">
      <c r="A115" s="174"/>
      <c r="B115" s="170" t="s">
        <v>72</v>
      </c>
      <c r="C115" s="151">
        <v>992</v>
      </c>
      <c r="D115" s="152" t="s">
        <v>38</v>
      </c>
      <c r="E115" s="152" t="s">
        <v>33</v>
      </c>
      <c r="F115" s="153"/>
      <c r="G115" s="138">
        <v>240</v>
      </c>
      <c r="H115" s="155">
        <v>100</v>
      </c>
      <c r="I115" s="155">
        <v>100</v>
      </c>
      <c r="J115" s="231">
        <f t="shared" si="8"/>
        <v>100</v>
      </c>
    </row>
    <row r="116" spans="1:10" ht="15.75" thickBot="1">
      <c r="A116" s="174"/>
      <c r="B116" s="156" t="s">
        <v>0</v>
      </c>
      <c r="C116" s="151">
        <v>992</v>
      </c>
      <c r="D116" s="152" t="s">
        <v>38</v>
      </c>
      <c r="E116" s="152" t="s">
        <v>33</v>
      </c>
      <c r="F116" s="153" t="s">
        <v>272</v>
      </c>
      <c r="G116" s="138">
        <v>540</v>
      </c>
      <c r="H116" s="155">
        <v>92</v>
      </c>
      <c r="I116" s="155">
        <v>92</v>
      </c>
      <c r="J116" s="231">
        <f t="shared" si="8"/>
        <v>100</v>
      </c>
    </row>
    <row r="117" spans="1:10" ht="36.75" thickBot="1">
      <c r="A117" s="174"/>
      <c r="B117" s="206" t="s">
        <v>481</v>
      </c>
      <c r="C117" s="151">
        <v>992</v>
      </c>
      <c r="D117" s="152" t="s">
        <v>38</v>
      </c>
      <c r="E117" s="152" t="s">
        <v>33</v>
      </c>
      <c r="F117" s="153" t="s">
        <v>436</v>
      </c>
      <c r="G117" s="138"/>
      <c r="H117" s="155">
        <f>H118</f>
        <v>20</v>
      </c>
      <c r="I117" s="155">
        <f>I118</f>
        <v>20</v>
      </c>
      <c r="J117" s="231">
        <f t="shared" si="8"/>
        <v>100</v>
      </c>
    </row>
    <row r="118" spans="1:10" ht="15.75" thickBot="1">
      <c r="A118" s="174"/>
      <c r="B118" s="151" t="s">
        <v>310</v>
      </c>
      <c r="C118" s="151">
        <v>992</v>
      </c>
      <c r="D118" s="152" t="s">
        <v>38</v>
      </c>
      <c r="E118" s="152" t="s">
        <v>33</v>
      </c>
      <c r="F118" s="151" t="s">
        <v>482</v>
      </c>
      <c r="G118" s="153"/>
      <c r="H118" s="198">
        <f>H119</f>
        <v>20</v>
      </c>
      <c r="I118" s="155">
        <f>I119</f>
        <v>20</v>
      </c>
      <c r="J118" s="231">
        <f t="shared" si="8"/>
        <v>100</v>
      </c>
    </row>
    <row r="119" spans="1:10" ht="25.5" thickBot="1">
      <c r="A119" s="174"/>
      <c r="B119" s="170" t="s">
        <v>72</v>
      </c>
      <c r="C119" s="151">
        <v>992</v>
      </c>
      <c r="D119" s="152" t="s">
        <v>38</v>
      </c>
      <c r="E119" s="152" t="s">
        <v>33</v>
      </c>
      <c r="F119" s="151" t="s">
        <v>482</v>
      </c>
      <c r="G119" s="138">
        <v>240</v>
      </c>
      <c r="H119" s="155">
        <v>20</v>
      </c>
      <c r="I119" s="207">
        <v>20</v>
      </c>
      <c r="J119" s="231">
        <f t="shared" si="8"/>
        <v>100</v>
      </c>
    </row>
    <row r="120" spans="1:10" ht="36.75" thickBot="1">
      <c r="A120" s="174"/>
      <c r="B120" s="206" t="s">
        <v>439</v>
      </c>
      <c r="C120" s="151">
        <v>992</v>
      </c>
      <c r="D120" s="152" t="s">
        <v>38</v>
      </c>
      <c r="E120" s="152" t="s">
        <v>33</v>
      </c>
      <c r="F120" s="182" t="s">
        <v>438</v>
      </c>
      <c r="G120" s="138"/>
      <c r="H120" s="155">
        <f>H121</f>
        <v>1226.9</v>
      </c>
      <c r="I120" s="155">
        <f>I121</f>
        <v>911.9</v>
      </c>
      <c r="J120" s="231">
        <f t="shared" si="8"/>
        <v>74.32553590349661</v>
      </c>
    </row>
    <row r="121" spans="1:10" ht="15.75" thickBot="1">
      <c r="A121" s="174"/>
      <c r="B121" s="151" t="s">
        <v>310</v>
      </c>
      <c r="C121" s="151">
        <v>992</v>
      </c>
      <c r="D121" s="152" t="s">
        <v>38</v>
      </c>
      <c r="E121" s="242" t="s">
        <v>33</v>
      </c>
      <c r="F121" s="138" t="s">
        <v>483</v>
      </c>
      <c r="G121" s="241"/>
      <c r="H121" s="155">
        <f>H122+H123</f>
        <v>1226.9</v>
      </c>
      <c r="I121" s="155">
        <f>I122+I123</f>
        <v>911.9</v>
      </c>
      <c r="J121" s="231">
        <f t="shared" si="8"/>
        <v>74.32553590349661</v>
      </c>
    </row>
    <row r="122" spans="1:10" ht="25.5" thickBot="1">
      <c r="A122" s="174"/>
      <c r="B122" s="170" t="s">
        <v>72</v>
      </c>
      <c r="C122" s="151">
        <v>992</v>
      </c>
      <c r="D122" s="152" t="s">
        <v>38</v>
      </c>
      <c r="E122" s="243" t="s">
        <v>33</v>
      </c>
      <c r="F122" s="138" t="s">
        <v>483</v>
      </c>
      <c r="G122" s="241">
        <v>240</v>
      </c>
      <c r="H122" s="155">
        <v>327.7</v>
      </c>
      <c r="I122" s="155">
        <v>141.6</v>
      </c>
      <c r="J122" s="231">
        <f t="shared" si="8"/>
        <v>43.210253280439424</v>
      </c>
    </row>
    <row r="123" spans="1:10" ht="15.75" thickBot="1">
      <c r="A123" s="174"/>
      <c r="B123" s="170" t="s">
        <v>484</v>
      </c>
      <c r="C123" s="151">
        <v>992</v>
      </c>
      <c r="D123" s="242" t="s">
        <v>38</v>
      </c>
      <c r="E123" s="160" t="s">
        <v>33</v>
      </c>
      <c r="F123" s="182" t="s">
        <v>483</v>
      </c>
      <c r="G123" s="138">
        <v>410</v>
      </c>
      <c r="H123" s="244">
        <v>899.2</v>
      </c>
      <c r="I123" s="155">
        <v>770.3</v>
      </c>
      <c r="J123" s="231"/>
    </row>
    <row r="124" spans="1:10" ht="15.75" thickBot="1">
      <c r="A124" s="174"/>
      <c r="B124" s="245" t="s">
        <v>441</v>
      </c>
      <c r="C124" s="245">
        <v>992</v>
      </c>
      <c r="D124" s="245">
        <v>5</v>
      </c>
      <c r="E124" s="245">
        <v>2</v>
      </c>
      <c r="F124" s="245" t="s">
        <v>485</v>
      </c>
      <c r="G124" s="245"/>
      <c r="H124" s="245">
        <f aca="true" t="shared" si="13" ref="H124:I126">H125</f>
        <v>12149.8</v>
      </c>
      <c r="I124" s="155">
        <f t="shared" si="13"/>
        <v>12148.9</v>
      </c>
      <c r="J124" s="231">
        <f t="shared" si="8"/>
        <v>99.99259247065795</v>
      </c>
    </row>
    <row r="125" spans="1:10" ht="36.75" thickBot="1">
      <c r="A125" s="174"/>
      <c r="B125" s="245" t="s">
        <v>486</v>
      </c>
      <c r="C125" s="245">
        <v>992</v>
      </c>
      <c r="D125" s="245">
        <v>5</v>
      </c>
      <c r="E125" s="245">
        <v>2</v>
      </c>
      <c r="F125" s="245" t="s">
        <v>487</v>
      </c>
      <c r="G125" s="245"/>
      <c r="H125" s="245">
        <f t="shared" si="13"/>
        <v>12149.8</v>
      </c>
      <c r="I125" s="155">
        <f t="shared" si="13"/>
        <v>12148.9</v>
      </c>
      <c r="J125" s="231">
        <f t="shared" si="8"/>
        <v>99.99259247065795</v>
      </c>
    </row>
    <row r="126" spans="1:10" ht="36.75" thickBot="1">
      <c r="A126" s="174"/>
      <c r="B126" s="245" t="s">
        <v>488</v>
      </c>
      <c r="C126" s="245">
        <v>992</v>
      </c>
      <c r="D126" s="245">
        <v>5</v>
      </c>
      <c r="E126" s="245">
        <v>2</v>
      </c>
      <c r="F126" s="245" t="s">
        <v>440</v>
      </c>
      <c r="G126" s="245"/>
      <c r="H126" s="245">
        <f t="shared" si="13"/>
        <v>12149.8</v>
      </c>
      <c r="I126" s="155">
        <f t="shared" si="13"/>
        <v>12148.9</v>
      </c>
      <c r="J126" s="231">
        <f t="shared" si="8"/>
        <v>99.99259247065795</v>
      </c>
    </row>
    <row r="127" spans="1:10" ht="15.75" thickBot="1">
      <c r="A127" s="174"/>
      <c r="B127" s="245" t="s">
        <v>489</v>
      </c>
      <c r="C127" s="245">
        <v>992</v>
      </c>
      <c r="D127" s="245">
        <v>5</v>
      </c>
      <c r="E127" s="245">
        <v>2</v>
      </c>
      <c r="F127" s="245" t="s">
        <v>440</v>
      </c>
      <c r="G127" s="245">
        <v>410</v>
      </c>
      <c r="H127" s="245">
        <v>12149.8</v>
      </c>
      <c r="I127" s="202">
        <v>12148.9</v>
      </c>
      <c r="J127" s="231">
        <f t="shared" si="8"/>
        <v>99.99259247065795</v>
      </c>
    </row>
    <row r="128" spans="1:10" ht="15.75" thickBot="1">
      <c r="A128" s="150"/>
      <c r="B128" s="151" t="s">
        <v>3</v>
      </c>
      <c r="C128" s="151">
        <v>992</v>
      </c>
      <c r="D128" s="242" t="s">
        <v>38</v>
      </c>
      <c r="E128" s="160" t="s">
        <v>36</v>
      </c>
      <c r="F128" s="138"/>
      <c r="G128" s="138"/>
      <c r="H128" s="202">
        <f>H129+H140</f>
        <v>1085</v>
      </c>
      <c r="I128" s="202">
        <f>I129+I140</f>
        <v>1059.8</v>
      </c>
      <c r="J128" s="231">
        <f t="shared" si="8"/>
        <v>97.6774193548387</v>
      </c>
    </row>
    <row r="129" spans="1:10" ht="217.5" thickBot="1">
      <c r="A129" s="150"/>
      <c r="B129" s="156" t="s">
        <v>336</v>
      </c>
      <c r="C129" s="235">
        <v>992</v>
      </c>
      <c r="D129" s="152" t="s">
        <v>38</v>
      </c>
      <c r="E129" s="152" t="s">
        <v>36</v>
      </c>
      <c r="F129" s="156" t="s">
        <v>337</v>
      </c>
      <c r="G129" s="246"/>
      <c r="H129" s="155">
        <f>H130+H137</f>
        <v>988.2</v>
      </c>
      <c r="I129" s="155">
        <f>I130+I137</f>
        <v>963</v>
      </c>
      <c r="J129" s="231">
        <f t="shared" si="8"/>
        <v>97.44990892531875</v>
      </c>
    </row>
    <row r="130" spans="1:10" ht="15.75" thickBot="1">
      <c r="A130" s="150"/>
      <c r="B130" s="197" t="s">
        <v>338</v>
      </c>
      <c r="C130" s="247">
        <v>992</v>
      </c>
      <c r="D130" s="152" t="s">
        <v>38</v>
      </c>
      <c r="E130" s="152" t="s">
        <v>36</v>
      </c>
      <c r="F130" s="156" t="s">
        <v>339</v>
      </c>
      <c r="G130" s="248"/>
      <c r="H130" s="190">
        <f>H131+H134</f>
        <v>58.1</v>
      </c>
      <c r="I130" s="198">
        <f>I131+I134</f>
        <v>58</v>
      </c>
      <c r="J130" s="231">
        <f t="shared" si="8"/>
        <v>99.82788296041308</v>
      </c>
    </row>
    <row r="131" spans="1:10" ht="15.75" thickBot="1">
      <c r="A131" s="150"/>
      <c r="B131" s="167" t="s">
        <v>25</v>
      </c>
      <c r="C131" s="235">
        <v>992</v>
      </c>
      <c r="D131" s="152" t="s">
        <v>38</v>
      </c>
      <c r="E131" s="152" t="s">
        <v>36</v>
      </c>
      <c r="F131" s="156" t="s">
        <v>340</v>
      </c>
      <c r="G131" s="248"/>
      <c r="H131" s="190">
        <f>H132</f>
        <v>58.1</v>
      </c>
      <c r="I131" s="155">
        <f>I132</f>
        <v>58</v>
      </c>
      <c r="J131" s="231">
        <f t="shared" si="8"/>
        <v>99.82788296041308</v>
      </c>
    </row>
    <row r="132" spans="1:10" ht="15.75" thickBot="1">
      <c r="A132" s="150"/>
      <c r="B132" s="156" t="s">
        <v>341</v>
      </c>
      <c r="C132" s="235">
        <v>992</v>
      </c>
      <c r="D132" s="152" t="s">
        <v>38</v>
      </c>
      <c r="E132" s="152" t="s">
        <v>36</v>
      </c>
      <c r="F132" s="156" t="s">
        <v>342</v>
      </c>
      <c r="G132" s="248"/>
      <c r="H132" s="190">
        <f>H133</f>
        <v>58.1</v>
      </c>
      <c r="I132" s="155">
        <f>I133</f>
        <v>58</v>
      </c>
      <c r="J132" s="231">
        <f t="shared" si="8"/>
        <v>99.82788296041308</v>
      </c>
    </row>
    <row r="133" spans="1:10" ht="25.5" thickBot="1">
      <c r="A133" s="150"/>
      <c r="B133" s="156" t="s">
        <v>72</v>
      </c>
      <c r="C133" s="235">
        <v>992</v>
      </c>
      <c r="D133" s="152" t="s">
        <v>38</v>
      </c>
      <c r="E133" s="152" t="s">
        <v>36</v>
      </c>
      <c r="F133" s="156" t="s">
        <v>342</v>
      </c>
      <c r="G133" s="248">
        <v>240</v>
      </c>
      <c r="H133" s="190">
        <v>58.1</v>
      </c>
      <c r="I133" s="155">
        <v>58</v>
      </c>
      <c r="J133" s="231">
        <f t="shared" si="8"/>
        <v>99.82788296041308</v>
      </c>
    </row>
    <row r="134" spans="1:10" ht="25.5" hidden="1" thickBot="1">
      <c r="A134" s="172"/>
      <c r="B134" s="156" t="s">
        <v>490</v>
      </c>
      <c r="C134" s="235">
        <v>992</v>
      </c>
      <c r="D134" s="152" t="s">
        <v>38</v>
      </c>
      <c r="E134" s="152" t="s">
        <v>36</v>
      </c>
      <c r="F134" s="156" t="s">
        <v>491</v>
      </c>
      <c r="G134" s="249"/>
      <c r="H134" s="190">
        <f>H135</f>
        <v>0</v>
      </c>
      <c r="I134" s="155">
        <f>I135</f>
        <v>0</v>
      </c>
      <c r="J134" s="231" t="e">
        <f t="shared" si="8"/>
        <v>#DIV/0!</v>
      </c>
    </row>
    <row r="135" spans="1:10" ht="15.75" hidden="1" thickBot="1">
      <c r="A135" s="172"/>
      <c r="B135" s="156" t="s">
        <v>341</v>
      </c>
      <c r="C135" s="235">
        <v>992</v>
      </c>
      <c r="D135" s="152" t="s">
        <v>38</v>
      </c>
      <c r="E135" s="152" t="s">
        <v>36</v>
      </c>
      <c r="F135" s="156" t="s">
        <v>492</v>
      </c>
      <c r="G135" s="249"/>
      <c r="H135" s="190">
        <f>H136</f>
        <v>0</v>
      </c>
      <c r="I135" s="155">
        <f>I136</f>
        <v>0</v>
      </c>
      <c r="J135" s="231" t="e">
        <f t="shared" si="8"/>
        <v>#DIV/0!</v>
      </c>
    </row>
    <row r="136" spans="1:10" ht="25.5" hidden="1" thickBot="1">
      <c r="A136" s="150"/>
      <c r="B136" s="156" t="s">
        <v>72</v>
      </c>
      <c r="C136" s="235">
        <v>992</v>
      </c>
      <c r="D136" s="152" t="s">
        <v>38</v>
      </c>
      <c r="E136" s="152" t="s">
        <v>36</v>
      </c>
      <c r="F136" s="156" t="s">
        <v>492</v>
      </c>
      <c r="G136" s="248">
        <v>240</v>
      </c>
      <c r="H136" s="190">
        <v>0</v>
      </c>
      <c r="I136" s="155">
        <v>0</v>
      </c>
      <c r="J136" s="231" t="e">
        <f t="shared" si="8"/>
        <v>#DIV/0!</v>
      </c>
    </row>
    <row r="137" spans="1:10" ht="24.75" thickBot="1">
      <c r="A137" s="169"/>
      <c r="B137" s="199" t="s">
        <v>26</v>
      </c>
      <c r="C137" s="235">
        <v>992</v>
      </c>
      <c r="D137" s="152" t="s">
        <v>38</v>
      </c>
      <c r="E137" s="152" t="s">
        <v>36</v>
      </c>
      <c r="F137" s="156" t="s">
        <v>343</v>
      </c>
      <c r="G137" s="248"/>
      <c r="H137" s="190">
        <f>H138</f>
        <v>930.1</v>
      </c>
      <c r="I137" s="155">
        <f>I138</f>
        <v>905</v>
      </c>
      <c r="J137" s="231">
        <f t="shared" si="8"/>
        <v>97.30136544457585</v>
      </c>
    </row>
    <row r="138" spans="1:10" ht="15.75" thickBot="1">
      <c r="A138" s="169"/>
      <c r="B138" s="170" t="s">
        <v>341</v>
      </c>
      <c r="C138" s="235">
        <v>992</v>
      </c>
      <c r="D138" s="152" t="s">
        <v>38</v>
      </c>
      <c r="E138" s="152" t="s">
        <v>36</v>
      </c>
      <c r="F138" s="156" t="s">
        <v>344</v>
      </c>
      <c r="G138" s="248"/>
      <c r="H138" s="190">
        <f>H139</f>
        <v>930.1</v>
      </c>
      <c r="I138" s="155">
        <f>I139</f>
        <v>905</v>
      </c>
      <c r="J138" s="231">
        <f t="shared" si="8"/>
        <v>97.30136544457585</v>
      </c>
    </row>
    <row r="139" spans="1:10" ht="25.5" thickBot="1">
      <c r="A139" s="169"/>
      <c r="B139" s="170" t="s">
        <v>72</v>
      </c>
      <c r="C139" s="235">
        <v>992</v>
      </c>
      <c r="D139" s="152" t="s">
        <v>38</v>
      </c>
      <c r="E139" s="152" t="s">
        <v>36</v>
      </c>
      <c r="F139" s="156" t="s">
        <v>344</v>
      </c>
      <c r="G139" s="248">
        <v>240</v>
      </c>
      <c r="H139" s="190">
        <v>930.1</v>
      </c>
      <c r="I139" s="155">
        <v>905</v>
      </c>
      <c r="J139" s="231">
        <f t="shared" si="8"/>
        <v>97.30136544457585</v>
      </c>
    </row>
    <row r="140" spans="1:10" ht="15.75" thickBot="1">
      <c r="A140" s="150"/>
      <c r="B140" s="156" t="s">
        <v>314</v>
      </c>
      <c r="C140" s="156">
        <v>992</v>
      </c>
      <c r="D140" s="152" t="s">
        <v>38</v>
      </c>
      <c r="E140" s="152" t="s">
        <v>36</v>
      </c>
      <c r="F140" s="156" t="s">
        <v>315</v>
      </c>
      <c r="G140" s="153"/>
      <c r="H140" s="154">
        <f aca="true" t="shared" si="14" ref="H140:I142">H141</f>
        <v>96.8</v>
      </c>
      <c r="I140" s="155">
        <f t="shared" si="14"/>
        <v>96.8</v>
      </c>
      <c r="J140" s="231">
        <f t="shared" si="8"/>
        <v>100</v>
      </c>
    </row>
    <row r="141" spans="1:10" ht="25.5" thickBot="1">
      <c r="A141" s="150"/>
      <c r="B141" s="156" t="s">
        <v>345</v>
      </c>
      <c r="C141" s="156">
        <v>992</v>
      </c>
      <c r="D141" s="152" t="s">
        <v>38</v>
      </c>
      <c r="E141" s="152" t="s">
        <v>36</v>
      </c>
      <c r="F141" s="156" t="s">
        <v>346</v>
      </c>
      <c r="G141" s="153"/>
      <c r="H141" s="154">
        <f t="shared" si="14"/>
        <v>96.8</v>
      </c>
      <c r="I141" s="155">
        <f t="shared" si="14"/>
        <v>96.8</v>
      </c>
      <c r="J141" s="231">
        <f t="shared" si="8"/>
        <v>100</v>
      </c>
    </row>
    <row r="142" spans="1:10" ht="15.75" thickBot="1">
      <c r="A142" s="150"/>
      <c r="B142" s="156" t="s">
        <v>347</v>
      </c>
      <c r="C142" s="156">
        <v>992</v>
      </c>
      <c r="D142" s="152" t="s">
        <v>38</v>
      </c>
      <c r="E142" s="152" t="s">
        <v>36</v>
      </c>
      <c r="F142" s="156" t="s">
        <v>348</v>
      </c>
      <c r="G142" s="153"/>
      <c r="H142" s="154">
        <f t="shared" si="14"/>
        <v>96.8</v>
      </c>
      <c r="I142" s="155">
        <f t="shared" si="14"/>
        <v>96.8</v>
      </c>
      <c r="J142" s="231">
        <f t="shared" si="8"/>
        <v>100</v>
      </c>
    </row>
    <row r="143" spans="1:10" ht="25.5" thickBot="1">
      <c r="A143" s="150"/>
      <c r="B143" s="156" t="s">
        <v>72</v>
      </c>
      <c r="C143" s="156">
        <v>992</v>
      </c>
      <c r="D143" s="152" t="s">
        <v>38</v>
      </c>
      <c r="E143" s="152" t="s">
        <v>36</v>
      </c>
      <c r="F143" s="156" t="s">
        <v>348</v>
      </c>
      <c r="G143" s="153">
        <v>240</v>
      </c>
      <c r="H143" s="154">
        <v>96.8</v>
      </c>
      <c r="I143" s="155">
        <v>96.8</v>
      </c>
      <c r="J143" s="231">
        <f t="shared" si="8"/>
        <v>100</v>
      </c>
    </row>
    <row r="144" spans="1:10" ht="15.75" thickBot="1">
      <c r="A144" s="174" t="s">
        <v>46</v>
      </c>
      <c r="B144" s="175" t="s">
        <v>179</v>
      </c>
      <c r="C144" s="175">
        <v>992</v>
      </c>
      <c r="D144" s="176" t="s">
        <v>39</v>
      </c>
      <c r="E144" s="176"/>
      <c r="F144" s="175"/>
      <c r="G144" s="177"/>
      <c r="H144" s="178">
        <f>H145</f>
        <v>8942.5</v>
      </c>
      <c r="I144" s="179">
        <f>I145</f>
        <v>8808.1</v>
      </c>
      <c r="J144" s="234">
        <f>I144*100/H144</f>
        <v>98.49706457925636</v>
      </c>
    </row>
    <row r="145" spans="1:10" ht="15.75" thickBot="1">
      <c r="A145" s="150"/>
      <c r="B145" s="156" t="s">
        <v>2</v>
      </c>
      <c r="C145" s="156">
        <v>992</v>
      </c>
      <c r="D145" s="171" t="s">
        <v>39</v>
      </c>
      <c r="E145" s="171" t="s">
        <v>31</v>
      </c>
      <c r="F145" s="156"/>
      <c r="G145" s="153"/>
      <c r="H145" s="154">
        <f>H146</f>
        <v>8942.5</v>
      </c>
      <c r="I145" s="155">
        <f>I146</f>
        <v>8808.1</v>
      </c>
      <c r="J145" s="231">
        <f aca="true" t="shared" si="15" ref="J145:J156">I145*100/H145</f>
        <v>98.49706457925636</v>
      </c>
    </row>
    <row r="146" spans="1:10" ht="37.5" thickBot="1">
      <c r="A146" s="150"/>
      <c r="B146" s="156" t="s">
        <v>349</v>
      </c>
      <c r="C146" s="235">
        <v>992</v>
      </c>
      <c r="D146" s="171" t="s">
        <v>39</v>
      </c>
      <c r="E146" s="171" t="s">
        <v>31</v>
      </c>
      <c r="F146" s="156" t="s">
        <v>350</v>
      </c>
      <c r="G146" s="248"/>
      <c r="H146" s="155">
        <f>H147+H154</f>
        <v>8942.5</v>
      </c>
      <c r="I146" s="155">
        <f>I147+I154</f>
        <v>8808.1</v>
      </c>
      <c r="J146" s="231">
        <f t="shared" si="15"/>
        <v>98.49706457925636</v>
      </c>
    </row>
    <row r="147" spans="1:10" ht="37.5" thickBot="1">
      <c r="A147" s="150"/>
      <c r="B147" s="156" t="s">
        <v>351</v>
      </c>
      <c r="C147" s="235">
        <v>992</v>
      </c>
      <c r="D147" s="171" t="s">
        <v>39</v>
      </c>
      <c r="E147" s="171" t="s">
        <v>31</v>
      </c>
      <c r="F147" s="156" t="s">
        <v>352</v>
      </c>
      <c r="G147" s="248"/>
      <c r="H147" s="190">
        <f>H148+H151</f>
        <v>8375.1</v>
      </c>
      <c r="I147" s="155">
        <f>I148+I151</f>
        <v>8240.7</v>
      </c>
      <c r="J147" s="231">
        <f t="shared" si="15"/>
        <v>98.39524304187414</v>
      </c>
    </row>
    <row r="148" spans="1:10" ht="15.75" thickBot="1">
      <c r="A148" s="150"/>
      <c r="B148" s="156" t="s">
        <v>27</v>
      </c>
      <c r="C148" s="235">
        <v>992</v>
      </c>
      <c r="D148" s="171" t="s">
        <v>39</v>
      </c>
      <c r="E148" s="171" t="s">
        <v>31</v>
      </c>
      <c r="F148" s="156" t="s">
        <v>353</v>
      </c>
      <c r="G148" s="151"/>
      <c r="H148" s="190">
        <f>H149</f>
        <v>6291.1</v>
      </c>
      <c r="I148" s="155">
        <f>I149</f>
        <v>6264.6</v>
      </c>
      <c r="J148" s="231">
        <f t="shared" si="15"/>
        <v>99.5787700084246</v>
      </c>
    </row>
    <row r="149" spans="1:10" ht="28.5" customHeight="1" thickBot="1">
      <c r="A149" s="150"/>
      <c r="B149" s="156" t="s">
        <v>354</v>
      </c>
      <c r="C149" s="235">
        <v>992</v>
      </c>
      <c r="D149" s="171" t="s">
        <v>39</v>
      </c>
      <c r="E149" s="171" t="s">
        <v>31</v>
      </c>
      <c r="F149" s="156" t="s">
        <v>355</v>
      </c>
      <c r="G149" s="153"/>
      <c r="H149" s="154">
        <f>H150</f>
        <v>6291.1</v>
      </c>
      <c r="I149" s="155">
        <f>I150</f>
        <v>6264.6</v>
      </c>
      <c r="J149" s="231">
        <f t="shared" si="15"/>
        <v>99.5787700084246</v>
      </c>
    </row>
    <row r="150" spans="1:10" ht="15.75" thickBot="1">
      <c r="A150" s="150"/>
      <c r="B150" s="156" t="s">
        <v>80</v>
      </c>
      <c r="C150" s="235">
        <v>992</v>
      </c>
      <c r="D150" s="171" t="s">
        <v>39</v>
      </c>
      <c r="E150" s="171" t="s">
        <v>31</v>
      </c>
      <c r="F150" s="156" t="s">
        <v>355</v>
      </c>
      <c r="G150" s="153">
        <v>610</v>
      </c>
      <c r="H150" s="154">
        <v>6291.1</v>
      </c>
      <c r="I150" s="155">
        <v>6264.6</v>
      </c>
      <c r="J150" s="231">
        <f t="shared" si="15"/>
        <v>99.5787700084246</v>
      </c>
    </row>
    <row r="151" spans="1:10" ht="15.75" thickBot="1">
      <c r="A151" s="150"/>
      <c r="B151" s="156" t="s">
        <v>1</v>
      </c>
      <c r="C151" s="235">
        <v>992</v>
      </c>
      <c r="D151" s="171" t="s">
        <v>39</v>
      </c>
      <c r="E151" s="171" t="s">
        <v>31</v>
      </c>
      <c r="F151" s="156" t="s">
        <v>356</v>
      </c>
      <c r="G151" s="248"/>
      <c r="H151" s="190">
        <f>H152</f>
        <v>2084</v>
      </c>
      <c r="I151" s="155">
        <f>I152</f>
        <v>1976.1</v>
      </c>
      <c r="J151" s="231">
        <f t="shared" si="15"/>
        <v>94.82245681381957</v>
      </c>
    </row>
    <row r="152" spans="1:10" ht="28.5" customHeight="1" thickBot="1">
      <c r="A152" s="150"/>
      <c r="B152" s="156" t="s">
        <v>354</v>
      </c>
      <c r="C152" s="235">
        <v>992</v>
      </c>
      <c r="D152" s="171" t="s">
        <v>39</v>
      </c>
      <c r="E152" s="171" t="s">
        <v>31</v>
      </c>
      <c r="F152" s="156" t="s">
        <v>357</v>
      </c>
      <c r="G152" s="248"/>
      <c r="H152" s="190">
        <f>H153</f>
        <v>2084</v>
      </c>
      <c r="I152" s="155">
        <f>I153</f>
        <v>1976.1</v>
      </c>
      <c r="J152" s="231">
        <f t="shared" si="15"/>
        <v>94.82245681381957</v>
      </c>
    </row>
    <row r="153" spans="1:10" ht="15.75" thickBot="1">
      <c r="A153" s="150"/>
      <c r="B153" s="181" t="s">
        <v>80</v>
      </c>
      <c r="C153" s="235">
        <v>992</v>
      </c>
      <c r="D153" s="171" t="s">
        <v>39</v>
      </c>
      <c r="E153" s="171" t="s">
        <v>31</v>
      </c>
      <c r="F153" s="156" t="s">
        <v>357</v>
      </c>
      <c r="G153" s="248">
        <v>610</v>
      </c>
      <c r="H153" s="190">
        <v>2084</v>
      </c>
      <c r="I153" s="155">
        <v>1976.1</v>
      </c>
      <c r="J153" s="231">
        <f t="shared" si="15"/>
        <v>94.82245681381957</v>
      </c>
    </row>
    <row r="154" spans="1:10" ht="48.75" thickBot="1">
      <c r="A154" s="169"/>
      <c r="B154" s="206" t="s">
        <v>493</v>
      </c>
      <c r="C154" s="235">
        <v>992</v>
      </c>
      <c r="D154" s="171" t="s">
        <v>39</v>
      </c>
      <c r="E154" s="171" t="s">
        <v>31</v>
      </c>
      <c r="F154" s="156" t="s">
        <v>446</v>
      </c>
      <c r="G154" s="153"/>
      <c r="H154" s="154">
        <f>H155</f>
        <v>567.4</v>
      </c>
      <c r="I154" s="155">
        <f>I155</f>
        <v>567.4</v>
      </c>
      <c r="J154" s="231">
        <f t="shared" si="15"/>
        <v>100</v>
      </c>
    </row>
    <row r="155" spans="1:10" ht="48.75" thickBot="1">
      <c r="A155" s="169"/>
      <c r="B155" s="206" t="s">
        <v>494</v>
      </c>
      <c r="C155" s="235">
        <v>992</v>
      </c>
      <c r="D155" s="171" t="s">
        <v>39</v>
      </c>
      <c r="E155" s="171" t="s">
        <v>31</v>
      </c>
      <c r="F155" s="156" t="s">
        <v>495</v>
      </c>
      <c r="G155" s="153"/>
      <c r="H155" s="154">
        <f>H156</f>
        <v>567.4</v>
      </c>
      <c r="I155" s="154">
        <f>I156</f>
        <v>567.4</v>
      </c>
      <c r="J155" s="231">
        <f t="shared" si="15"/>
        <v>100</v>
      </c>
    </row>
    <row r="156" spans="1:10" ht="15.75" thickBot="1">
      <c r="A156" s="150"/>
      <c r="B156" s="156" t="s">
        <v>80</v>
      </c>
      <c r="C156" s="235">
        <v>992</v>
      </c>
      <c r="D156" s="171" t="s">
        <v>39</v>
      </c>
      <c r="E156" s="171" t="s">
        <v>31</v>
      </c>
      <c r="F156" s="156" t="s">
        <v>495</v>
      </c>
      <c r="G156" s="153">
        <v>610</v>
      </c>
      <c r="H156" s="154">
        <v>567.4</v>
      </c>
      <c r="I156" s="155">
        <v>567.4</v>
      </c>
      <c r="J156" s="231">
        <f t="shared" si="15"/>
        <v>100</v>
      </c>
    </row>
    <row r="157" spans="4:10" s="133" customFormat="1" ht="15">
      <c r="D157" s="200"/>
      <c r="E157" s="200"/>
      <c r="H157" s="201"/>
      <c r="I157" s="202"/>
      <c r="J157" s="202"/>
    </row>
    <row r="158" spans="4:10" s="133" customFormat="1" ht="15">
      <c r="D158" s="200"/>
      <c r="E158" s="200"/>
      <c r="H158" s="201"/>
      <c r="I158" s="202"/>
      <c r="J158" s="202"/>
    </row>
    <row r="159" spans="4:10" s="133" customFormat="1" ht="15">
      <c r="D159" s="200"/>
      <c r="E159" s="200"/>
      <c r="H159" s="201"/>
      <c r="I159" s="202"/>
      <c r="J159" s="202"/>
    </row>
    <row r="160" spans="1:5" s="36" customFormat="1" ht="15.75">
      <c r="A160" s="39" t="s">
        <v>366</v>
      </c>
      <c r="B160" s="40"/>
      <c r="C160" s="40"/>
      <c r="D160" s="40"/>
      <c r="E160" s="40"/>
    </row>
    <row r="161" spans="1:5" s="36" customFormat="1" ht="15.75">
      <c r="A161" s="39" t="s">
        <v>152</v>
      </c>
      <c r="B161" s="40"/>
      <c r="C161" s="40"/>
      <c r="D161" s="40"/>
      <c r="E161" s="39"/>
    </row>
    <row r="162" spans="1:5" s="36" customFormat="1" ht="15.75">
      <c r="A162" s="39" t="s">
        <v>359</v>
      </c>
      <c r="B162" s="40"/>
      <c r="C162" s="40"/>
      <c r="D162" s="40"/>
      <c r="E162" s="40"/>
    </row>
    <row r="163" spans="1:5" s="36" customFormat="1" ht="15.75">
      <c r="A163" s="39"/>
      <c r="B163" s="40"/>
      <c r="C163" s="40"/>
      <c r="D163" s="40"/>
      <c r="E163" s="40"/>
    </row>
    <row r="164" spans="1:5" s="36" customFormat="1" ht="15.75">
      <c r="A164" s="39" t="s">
        <v>153</v>
      </c>
      <c r="B164" s="40"/>
      <c r="C164" s="40"/>
      <c r="D164" s="40"/>
      <c r="E164" s="40"/>
    </row>
    <row r="165" spans="1:5" s="36" customFormat="1" ht="15.75">
      <c r="A165" s="39" t="s">
        <v>152</v>
      </c>
      <c r="B165" s="40"/>
      <c r="C165" s="40"/>
      <c r="D165" s="40"/>
      <c r="E165" s="40"/>
    </row>
    <row r="166" spans="1:8" s="36" customFormat="1" ht="15.75">
      <c r="A166" s="205" t="s">
        <v>421</v>
      </c>
      <c r="B166" s="205"/>
      <c r="C166" s="205"/>
      <c r="D166" s="205"/>
      <c r="E166" s="205"/>
      <c r="F166" s="35"/>
      <c r="G166" s="35"/>
      <c r="H166" s="35"/>
    </row>
  </sheetData>
  <sheetProtection/>
  <mergeCells count="6">
    <mergeCell ref="F1:J1"/>
    <mergeCell ref="F2:J2"/>
    <mergeCell ref="F3:J3"/>
    <mergeCell ref="F4:J4"/>
    <mergeCell ref="F5:J5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="70" zoomScaleNormal="70" zoomScalePageLayoutView="0" workbookViewId="0" topLeftCell="A1">
      <selection activeCell="K18" sqref="K18"/>
    </sheetView>
  </sheetViews>
  <sheetFormatPr defaultColWidth="9.140625" defaultRowHeight="15"/>
  <cols>
    <col min="1" max="1" width="29.421875" style="7" customWidth="1"/>
    <col min="2" max="2" width="85.28125" style="7" customWidth="1"/>
    <col min="3" max="3" width="16.140625" style="7" customWidth="1"/>
    <col min="4" max="4" width="20.8515625" style="7" customWidth="1"/>
    <col min="5" max="5" width="19.8515625" style="0" customWidth="1"/>
  </cols>
  <sheetData>
    <row r="1" spans="1:4" ht="15.75">
      <c r="A1" s="31"/>
      <c r="B1" s="264" t="s">
        <v>206</v>
      </c>
      <c r="C1" s="264"/>
      <c r="D1" s="264"/>
    </row>
    <row r="2" spans="1:4" ht="15.75">
      <c r="A2" s="264" t="s">
        <v>156</v>
      </c>
      <c r="B2" s="264"/>
      <c r="C2" s="264"/>
      <c r="D2" s="264"/>
    </row>
    <row r="3" spans="1:4" ht="15.75">
      <c r="A3" s="264" t="s">
        <v>426</v>
      </c>
      <c r="B3" s="264"/>
      <c r="C3" s="264"/>
      <c r="D3" s="264"/>
    </row>
    <row r="4" spans="1:4" ht="18.75">
      <c r="A4" s="1"/>
      <c r="B4" s="1"/>
      <c r="C4" s="1"/>
      <c r="D4" s="1"/>
    </row>
    <row r="6" spans="1:4" ht="58.5" customHeight="1">
      <c r="A6" s="254" t="s">
        <v>457</v>
      </c>
      <c r="B6" s="254"/>
      <c r="C6" s="254"/>
      <c r="D6" s="254"/>
    </row>
    <row r="8" ht="18.75">
      <c r="D8" s="2" t="s">
        <v>15</v>
      </c>
    </row>
    <row r="9" spans="1:5" ht="110.25" customHeight="1" thickBot="1">
      <c r="A9" s="14" t="s">
        <v>60</v>
      </c>
      <c r="B9" s="17" t="s">
        <v>458</v>
      </c>
      <c r="C9" s="17" t="s">
        <v>53</v>
      </c>
      <c r="D9" s="6" t="s">
        <v>58</v>
      </c>
      <c r="E9" s="6" t="s">
        <v>18</v>
      </c>
    </row>
    <row r="10" spans="1:5" ht="16.5" thickBot="1">
      <c r="A10" s="83">
        <v>1</v>
      </c>
      <c r="B10" s="84">
        <v>2</v>
      </c>
      <c r="C10" s="84">
        <v>3</v>
      </c>
      <c r="D10" s="60">
        <v>4</v>
      </c>
      <c r="E10" s="75">
        <v>5</v>
      </c>
    </row>
    <row r="11" spans="1:5" ht="19.5" customHeight="1" thickBot="1">
      <c r="A11" s="78"/>
      <c r="B11" s="77" t="s">
        <v>399</v>
      </c>
      <c r="C11" s="86">
        <f>C12</f>
        <v>3207.0999999999985</v>
      </c>
      <c r="D11" s="69">
        <f>D12</f>
        <v>1727.5</v>
      </c>
      <c r="E11" s="76">
        <f>D11*100/C11</f>
        <v>53.86486233669049</v>
      </c>
    </row>
    <row r="12" spans="1:5" ht="16.5" thickBot="1">
      <c r="A12" s="78" t="s">
        <v>188</v>
      </c>
      <c r="B12" s="71" t="s">
        <v>54</v>
      </c>
      <c r="C12" s="86">
        <f>C13+C17</f>
        <v>3207.0999999999985</v>
      </c>
      <c r="D12" s="86">
        <f>D13+D17</f>
        <v>1727.5</v>
      </c>
      <c r="E12" s="76">
        <f>D12*100/C12</f>
        <v>53.86486233669049</v>
      </c>
    </row>
    <row r="13" spans="1:5" ht="16.5" thickBot="1">
      <c r="A13" s="78" t="s">
        <v>189</v>
      </c>
      <c r="B13" s="71" t="s">
        <v>190</v>
      </c>
      <c r="C13" s="86">
        <f aca="true" t="shared" si="0" ref="C13:D15">C14</f>
        <v>-44358.9</v>
      </c>
      <c r="D13" s="69">
        <f t="shared" si="0"/>
        <v>-44581.4</v>
      </c>
      <c r="E13" s="76">
        <f>D13*100/C13</f>
        <v>100.50159043619206</v>
      </c>
    </row>
    <row r="14" spans="1:5" ht="16.5" thickBot="1">
      <c r="A14" s="78" t="s">
        <v>191</v>
      </c>
      <c r="B14" s="71" t="s">
        <v>192</v>
      </c>
      <c r="C14" s="86">
        <f t="shared" si="0"/>
        <v>-44358.9</v>
      </c>
      <c r="D14" s="69">
        <f t="shared" si="0"/>
        <v>-44581.4</v>
      </c>
      <c r="E14" s="76">
        <f aca="true" t="shared" si="1" ref="E14:E20">D14*100/C14</f>
        <v>100.50159043619206</v>
      </c>
    </row>
    <row r="15" spans="1:5" ht="16.5" thickBot="1">
      <c r="A15" s="78" t="s">
        <v>193</v>
      </c>
      <c r="B15" s="71" t="s">
        <v>61</v>
      </c>
      <c r="C15" s="86">
        <f t="shared" si="0"/>
        <v>-44358.9</v>
      </c>
      <c r="D15" s="69">
        <f t="shared" si="0"/>
        <v>-44581.4</v>
      </c>
      <c r="E15" s="76">
        <f t="shared" si="1"/>
        <v>100.50159043619206</v>
      </c>
    </row>
    <row r="16" spans="1:5" ht="16.5" thickBot="1">
      <c r="A16" s="78" t="s">
        <v>55</v>
      </c>
      <c r="B16" s="71" t="s">
        <v>194</v>
      </c>
      <c r="C16" s="86">
        <v>-44358.9</v>
      </c>
      <c r="D16" s="69">
        <v>-44581.4</v>
      </c>
      <c r="E16" s="76">
        <f t="shared" si="1"/>
        <v>100.50159043619206</v>
      </c>
    </row>
    <row r="17" spans="1:5" ht="16.5" thickBot="1">
      <c r="A17" s="78" t="s">
        <v>195</v>
      </c>
      <c r="B17" s="68" t="s">
        <v>196</v>
      </c>
      <c r="C17" s="69">
        <f aca="true" t="shared" si="2" ref="C17:D19">C18</f>
        <v>47566</v>
      </c>
      <c r="D17" s="86">
        <f t="shared" si="2"/>
        <v>46308.9</v>
      </c>
      <c r="E17" s="76">
        <f t="shared" si="1"/>
        <v>97.35714586048859</v>
      </c>
    </row>
    <row r="18" spans="1:5" ht="16.5" thickBot="1">
      <c r="A18" s="78" t="s">
        <v>197</v>
      </c>
      <c r="B18" s="68" t="s">
        <v>198</v>
      </c>
      <c r="C18" s="69">
        <f t="shared" si="2"/>
        <v>47566</v>
      </c>
      <c r="D18" s="86">
        <f t="shared" si="2"/>
        <v>46308.9</v>
      </c>
      <c r="E18" s="76">
        <f t="shared" si="1"/>
        <v>97.35714586048859</v>
      </c>
    </row>
    <row r="19" spans="1:5" ht="16.5" thickBot="1">
      <c r="A19" s="78" t="s">
        <v>199</v>
      </c>
      <c r="B19" s="68" t="s">
        <v>200</v>
      </c>
      <c r="C19" s="69">
        <f t="shared" si="2"/>
        <v>47566</v>
      </c>
      <c r="D19" s="86">
        <f t="shared" si="2"/>
        <v>46308.9</v>
      </c>
      <c r="E19" s="76">
        <f t="shared" si="1"/>
        <v>97.35714586048859</v>
      </c>
    </row>
    <row r="20" spans="1:5" ht="32.25" thickBot="1">
      <c r="A20" s="78" t="s">
        <v>201</v>
      </c>
      <c r="B20" s="68" t="s">
        <v>202</v>
      </c>
      <c r="C20" s="69">
        <v>47566</v>
      </c>
      <c r="D20" s="86">
        <v>46308.9</v>
      </c>
      <c r="E20" s="85">
        <f t="shared" si="1"/>
        <v>97.35714586048859</v>
      </c>
    </row>
    <row r="24" spans="1:5" s="36" customFormat="1" ht="15.75">
      <c r="A24" s="39" t="s">
        <v>397</v>
      </c>
      <c r="B24" s="40"/>
      <c r="C24" s="40"/>
      <c r="D24" s="40"/>
      <c r="E24" s="40"/>
    </row>
    <row r="25" spans="1:5" s="36" customFormat="1" ht="15.75">
      <c r="A25" s="39" t="s">
        <v>152</v>
      </c>
      <c r="B25" s="40"/>
      <c r="C25" s="40"/>
      <c r="D25" s="40"/>
      <c r="E25" s="39"/>
    </row>
    <row r="26" spans="1:5" s="36" customFormat="1" ht="15.75">
      <c r="A26" s="39" t="s">
        <v>359</v>
      </c>
      <c r="B26" s="40"/>
      <c r="C26" s="40"/>
      <c r="D26" s="40"/>
      <c r="E26" s="40"/>
    </row>
    <row r="27" spans="1:5" s="36" customFormat="1" ht="15.75">
      <c r="A27" s="39"/>
      <c r="B27" s="40"/>
      <c r="C27" s="40"/>
      <c r="D27" s="40"/>
      <c r="E27" s="40"/>
    </row>
    <row r="28" spans="1:5" s="36" customFormat="1" ht="15.75">
      <c r="A28" s="39" t="s">
        <v>153</v>
      </c>
      <c r="B28" s="40"/>
      <c r="C28" s="40"/>
      <c r="D28" s="40"/>
      <c r="E28" s="40"/>
    </row>
    <row r="29" spans="1:5" s="36" customFormat="1" ht="15.75">
      <c r="A29" s="39" t="s">
        <v>152</v>
      </c>
      <c r="B29" s="40"/>
      <c r="C29" s="40"/>
      <c r="D29" s="40"/>
      <c r="E29" s="40"/>
    </row>
    <row r="30" spans="1:5" s="36" customFormat="1" ht="15.75">
      <c r="A30" s="261" t="s">
        <v>428</v>
      </c>
      <c r="B30" s="261"/>
      <c r="C30" s="261"/>
      <c r="D30" s="261"/>
      <c r="E30" s="261"/>
    </row>
  </sheetData>
  <sheetProtection/>
  <mergeCells count="5">
    <mergeCell ref="B1:D1"/>
    <mergeCell ref="A2:D2"/>
    <mergeCell ref="A3:D3"/>
    <mergeCell ref="A6:D6"/>
    <mergeCell ref="A30:E30"/>
  </mergeCells>
  <printOptions/>
  <pageMargins left="1.25" right="0.48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80" zoomScaleNormal="80" zoomScalePageLayoutView="0" workbookViewId="0" topLeftCell="A1">
      <selection activeCell="L14" sqref="L14"/>
    </sheetView>
  </sheetViews>
  <sheetFormatPr defaultColWidth="9.140625" defaultRowHeight="15"/>
  <cols>
    <col min="1" max="1" width="5.8515625" style="1" customWidth="1"/>
    <col min="2" max="2" width="58.28125" style="1" customWidth="1"/>
    <col min="3" max="3" width="16.421875" style="5" customWidth="1"/>
    <col min="4" max="4" width="16.140625" style="5" customWidth="1"/>
    <col min="5" max="5" width="17.28125" style="0" customWidth="1"/>
  </cols>
  <sheetData>
    <row r="1" spans="2:4" ht="18.75">
      <c r="B1" s="285" t="s">
        <v>212</v>
      </c>
      <c r="C1" s="285"/>
      <c r="D1" s="285"/>
    </row>
    <row r="2" spans="2:4" ht="18" customHeight="1">
      <c r="B2" s="285" t="s">
        <v>156</v>
      </c>
      <c r="C2" s="285"/>
      <c r="D2" s="285"/>
    </row>
    <row r="3" spans="2:4" ht="18.75">
      <c r="B3" s="285" t="s">
        <v>426</v>
      </c>
      <c r="C3" s="285"/>
      <c r="D3" s="285"/>
    </row>
    <row r="4" spans="3:4" ht="18.75">
      <c r="C4" s="2"/>
      <c r="D4" s="3"/>
    </row>
    <row r="5" spans="3:4" ht="18.75">
      <c r="C5" s="2"/>
      <c r="D5" s="3"/>
    </row>
    <row r="6" spans="1:5" ht="77.25" customHeight="1">
      <c r="A6" s="286" t="s">
        <v>429</v>
      </c>
      <c r="B6" s="286"/>
      <c r="C6" s="286"/>
      <c r="D6" s="286"/>
      <c r="E6" s="286"/>
    </row>
    <row r="7" spans="2:3" ht="18.75">
      <c r="B7" s="96"/>
      <c r="C7" s="97" t="s">
        <v>207</v>
      </c>
    </row>
    <row r="8" spans="2:3" ht="19.5" thickBot="1">
      <c r="B8" s="95"/>
      <c r="C8"/>
    </row>
    <row r="9" spans="2:3" ht="19.5" thickBot="1">
      <c r="B9" s="98" t="s">
        <v>28</v>
      </c>
      <c r="C9" s="99" t="s">
        <v>53</v>
      </c>
    </row>
    <row r="10" spans="2:3" ht="56.25">
      <c r="B10" s="100" t="s">
        <v>208</v>
      </c>
      <c r="C10" s="102"/>
    </row>
    <row r="11" spans="2:3" ht="18.75">
      <c r="B11" s="100" t="s">
        <v>209</v>
      </c>
      <c r="C11" s="103"/>
    </row>
    <row r="12" spans="2:3" ht="18.75">
      <c r="B12" s="100"/>
      <c r="C12" s="103">
        <v>0</v>
      </c>
    </row>
    <row r="13" spans="2:3" ht="18.75">
      <c r="B13" s="100" t="s">
        <v>210</v>
      </c>
      <c r="C13" s="103"/>
    </row>
    <row r="14" spans="2:3" ht="18.75">
      <c r="B14" s="100"/>
      <c r="C14" s="103"/>
    </row>
    <row r="15" spans="2:3" ht="18.75">
      <c r="B15" s="100" t="s">
        <v>211</v>
      </c>
      <c r="C15" s="103">
        <v>0</v>
      </c>
    </row>
    <row r="16" spans="2:3" ht="19.5" thickBot="1">
      <c r="B16" s="101"/>
      <c r="C16" s="104"/>
    </row>
    <row r="20" spans="1:5" s="36" customFormat="1" ht="15.75">
      <c r="A20" s="39" t="s">
        <v>366</v>
      </c>
      <c r="B20" s="40"/>
      <c r="C20" s="40"/>
      <c r="D20" s="40"/>
      <c r="E20" s="40"/>
    </row>
    <row r="21" spans="1:5" s="36" customFormat="1" ht="15.75">
      <c r="A21" s="39" t="s">
        <v>152</v>
      </c>
      <c r="B21" s="40"/>
      <c r="C21" s="40"/>
      <c r="D21" s="40"/>
      <c r="E21" s="39"/>
    </row>
    <row r="22" spans="1:5" s="36" customFormat="1" ht="15.75">
      <c r="A22" s="39" t="s">
        <v>359</v>
      </c>
      <c r="B22" s="40"/>
      <c r="C22" s="40"/>
      <c r="D22" s="40"/>
      <c r="E22" s="40"/>
    </row>
    <row r="23" spans="1:5" s="36" customFormat="1" ht="15.75">
      <c r="A23" s="39"/>
      <c r="B23" s="40"/>
      <c r="C23" s="40"/>
      <c r="D23" s="40"/>
      <c r="E23" s="40"/>
    </row>
    <row r="24" spans="1:5" s="36" customFormat="1" ht="15.75">
      <c r="A24" s="39" t="s">
        <v>153</v>
      </c>
      <c r="B24" s="40"/>
      <c r="C24" s="40"/>
      <c r="D24" s="40"/>
      <c r="E24" s="40"/>
    </row>
    <row r="25" spans="1:5" s="36" customFormat="1" ht="15.75">
      <c r="A25" s="39" t="s">
        <v>152</v>
      </c>
      <c r="B25" s="40"/>
      <c r="C25" s="40"/>
      <c r="D25" s="40"/>
      <c r="E25" s="40"/>
    </row>
    <row r="26" spans="1:5" s="36" customFormat="1" ht="15.75">
      <c r="A26" s="261" t="s">
        <v>405</v>
      </c>
      <c r="B26" s="261"/>
      <c r="C26" s="261"/>
      <c r="D26" s="261"/>
      <c r="E26" s="261"/>
    </row>
  </sheetData>
  <sheetProtection/>
  <mergeCells count="5">
    <mergeCell ref="B1:D1"/>
    <mergeCell ref="B2:D2"/>
    <mergeCell ref="B3:D3"/>
    <mergeCell ref="A6:E6"/>
    <mergeCell ref="A26:E26"/>
  </mergeCells>
  <printOptions/>
  <pageMargins left="1.68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="55" zoomScaleNormal="55" zoomScalePageLayoutView="0" workbookViewId="0" topLeftCell="A1">
      <selection activeCell="A40" sqref="A40"/>
    </sheetView>
  </sheetViews>
  <sheetFormatPr defaultColWidth="9.140625" defaultRowHeight="15"/>
  <cols>
    <col min="1" max="1" width="5.421875" style="1" customWidth="1"/>
    <col min="2" max="2" width="20.57421875" style="1" customWidth="1"/>
    <col min="3" max="3" width="16.421875" style="5" customWidth="1"/>
    <col min="4" max="4" width="24.00390625" style="5" customWidth="1"/>
    <col min="10" max="10" width="5.7109375" style="0" customWidth="1"/>
  </cols>
  <sheetData>
    <row r="1" spans="2:12" ht="18.75" customHeight="1">
      <c r="B1" s="285"/>
      <c r="C1" s="285"/>
      <c r="D1" s="285"/>
      <c r="G1" s="298" t="s">
        <v>242</v>
      </c>
      <c r="H1" s="298"/>
      <c r="I1" s="298"/>
      <c r="J1" s="298"/>
      <c r="K1" s="298"/>
      <c r="L1" s="298"/>
    </row>
    <row r="2" spans="2:12" ht="18.75" customHeight="1">
      <c r="B2" s="285" t="s">
        <v>244</v>
      </c>
      <c r="C2" s="285"/>
      <c r="D2" s="285"/>
      <c r="E2" s="285"/>
      <c r="F2" s="285"/>
      <c r="G2" s="285"/>
      <c r="H2" s="285"/>
      <c r="I2" s="285"/>
      <c r="J2" s="285"/>
      <c r="K2" s="285"/>
      <c r="L2" s="116"/>
    </row>
    <row r="3" spans="2:12" ht="18.75" customHeight="1">
      <c r="B3" s="285"/>
      <c r="C3" s="285"/>
      <c r="D3" s="285"/>
      <c r="G3" s="298" t="s">
        <v>430</v>
      </c>
      <c r="H3" s="298"/>
      <c r="I3" s="298"/>
      <c r="J3" s="298"/>
      <c r="K3" s="298"/>
      <c r="L3" s="117"/>
    </row>
    <row r="4" spans="3:4" ht="18.75">
      <c r="C4" s="2"/>
      <c r="D4" s="3"/>
    </row>
    <row r="5" spans="3:4" ht="18.75">
      <c r="C5" s="2"/>
      <c r="D5" s="3"/>
    </row>
    <row r="6" spans="1:11" ht="54.75" customHeight="1">
      <c r="A6" s="286" t="s">
        <v>431</v>
      </c>
      <c r="B6" s="286"/>
      <c r="C6" s="286"/>
      <c r="D6" s="286"/>
      <c r="E6" s="286"/>
      <c r="F6" s="286"/>
      <c r="G6" s="286"/>
      <c r="H6" s="286"/>
      <c r="I6" s="286"/>
      <c r="J6" s="286"/>
      <c r="K6" s="119"/>
    </row>
    <row r="7" spans="2:4" ht="18.75">
      <c r="B7" s="2"/>
      <c r="C7" s="4"/>
      <c r="D7" s="5" t="s">
        <v>15</v>
      </c>
    </row>
    <row r="8" spans="2:11" ht="18.75" customHeight="1">
      <c r="B8" s="297" t="s">
        <v>433</v>
      </c>
      <c r="C8" s="297"/>
      <c r="D8" s="297"/>
      <c r="E8" s="297"/>
      <c r="F8" s="297"/>
      <c r="G8" s="297"/>
      <c r="H8" s="297"/>
      <c r="I8" s="297"/>
      <c r="J8" s="297"/>
      <c r="K8" s="118"/>
    </row>
    <row r="9" spans="2:11" ht="18.75">
      <c r="B9" s="297"/>
      <c r="C9" s="297"/>
      <c r="D9" s="297"/>
      <c r="E9" s="297"/>
      <c r="F9" s="297"/>
      <c r="G9" s="297"/>
      <c r="H9" s="297"/>
      <c r="I9" s="297"/>
      <c r="J9" s="297"/>
      <c r="K9" s="118"/>
    </row>
    <row r="10" spans="2:4" ht="19.5" thickBot="1">
      <c r="B10" s="105"/>
      <c r="C10"/>
      <c r="D10"/>
    </row>
    <row r="11" spans="2:9" ht="15.75" customHeight="1">
      <c r="B11" s="106" t="s">
        <v>56</v>
      </c>
      <c r="C11" s="109" t="s">
        <v>214</v>
      </c>
      <c r="D11" s="111" t="s">
        <v>218</v>
      </c>
      <c r="E11" s="109" t="s">
        <v>221</v>
      </c>
      <c r="F11" s="299" t="s">
        <v>225</v>
      </c>
      <c r="G11" s="300"/>
      <c r="H11" s="300"/>
      <c r="I11" s="301"/>
    </row>
    <row r="12" spans="2:9" ht="15.75" customHeight="1">
      <c r="B12" s="107" t="s">
        <v>213</v>
      </c>
      <c r="C12" s="79" t="s">
        <v>215</v>
      </c>
      <c r="D12" s="79" t="s">
        <v>219</v>
      </c>
      <c r="E12" s="79" t="s">
        <v>222</v>
      </c>
      <c r="F12" s="287" t="s">
        <v>226</v>
      </c>
      <c r="G12" s="288"/>
      <c r="H12" s="288"/>
      <c r="I12" s="289"/>
    </row>
    <row r="13" spans="2:9" ht="19.5" thickBot="1">
      <c r="B13" s="108"/>
      <c r="C13" s="79" t="s">
        <v>216</v>
      </c>
      <c r="D13" s="79" t="s">
        <v>220</v>
      </c>
      <c r="E13" s="79" t="s">
        <v>223</v>
      </c>
      <c r="F13" s="290"/>
      <c r="G13" s="291"/>
      <c r="H13" s="291"/>
      <c r="I13" s="292"/>
    </row>
    <row r="14" spans="2:9" ht="31.5">
      <c r="B14" s="108"/>
      <c r="C14" s="79" t="s">
        <v>217</v>
      </c>
      <c r="D14" s="110"/>
      <c r="E14" s="79" t="s">
        <v>224</v>
      </c>
      <c r="F14" s="79" t="s">
        <v>227</v>
      </c>
      <c r="G14" s="109" t="s">
        <v>229</v>
      </c>
      <c r="H14" s="109" t="s">
        <v>231</v>
      </c>
      <c r="I14" s="109" t="s">
        <v>237</v>
      </c>
    </row>
    <row r="15" spans="2:9" ht="94.5">
      <c r="B15" s="108"/>
      <c r="C15" s="110"/>
      <c r="D15" s="110"/>
      <c r="E15" s="110"/>
      <c r="F15" s="79" t="s">
        <v>228</v>
      </c>
      <c r="G15" s="79" t="s">
        <v>230</v>
      </c>
      <c r="H15" s="79" t="s">
        <v>232</v>
      </c>
      <c r="I15" s="79" t="s">
        <v>238</v>
      </c>
    </row>
    <row r="16" spans="2:9" ht="31.5">
      <c r="B16" s="108"/>
      <c r="C16" s="110"/>
      <c r="D16" s="110"/>
      <c r="E16" s="110"/>
      <c r="F16" s="110"/>
      <c r="G16" s="110"/>
      <c r="H16" s="79" t="s">
        <v>233</v>
      </c>
      <c r="I16" s="110"/>
    </row>
    <row r="17" spans="2:9" ht="31.5">
      <c r="B17" s="108"/>
      <c r="C17" s="110"/>
      <c r="D17" s="110"/>
      <c r="E17" s="110"/>
      <c r="F17" s="110"/>
      <c r="G17" s="110"/>
      <c r="H17" s="79" t="s">
        <v>234</v>
      </c>
      <c r="I17" s="110"/>
    </row>
    <row r="18" spans="2:9" ht="31.5">
      <c r="B18" s="108"/>
      <c r="C18" s="110"/>
      <c r="D18" s="110"/>
      <c r="E18" s="110"/>
      <c r="F18" s="110"/>
      <c r="G18" s="110"/>
      <c r="H18" s="79" t="s">
        <v>235</v>
      </c>
      <c r="I18" s="110"/>
    </row>
    <row r="19" spans="2:9" ht="47.25">
      <c r="B19" s="108"/>
      <c r="C19" s="110"/>
      <c r="D19" s="110"/>
      <c r="E19" s="110"/>
      <c r="F19" s="110"/>
      <c r="G19" s="110"/>
      <c r="H19" s="79" t="s">
        <v>236</v>
      </c>
      <c r="I19" s="110"/>
    </row>
    <row r="20" spans="2:4" ht="19.5" thickBot="1">
      <c r="B20" s="112"/>
      <c r="C20"/>
      <c r="D20"/>
    </row>
    <row r="21" spans="2:9" ht="19.5" thickBot="1">
      <c r="B21" s="113">
        <v>1</v>
      </c>
      <c r="C21" s="114">
        <v>2</v>
      </c>
      <c r="D21" s="114">
        <v>3</v>
      </c>
      <c r="E21" s="114">
        <v>4</v>
      </c>
      <c r="F21" s="114">
        <v>5</v>
      </c>
      <c r="G21" s="114">
        <v>6</v>
      </c>
      <c r="H21" s="114">
        <v>7</v>
      </c>
      <c r="I21" s="114">
        <v>8</v>
      </c>
    </row>
    <row r="22" spans="2:9" ht="19.5" thickBot="1">
      <c r="B22" s="87" t="s">
        <v>13</v>
      </c>
      <c r="C22" s="81"/>
      <c r="D22" s="81"/>
      <c r="E22" s="69">
        <v>0</v>
      </c>
      <c r="F22" s="81"/>
      <c r="G22" s="81"/>
      <c r="H22" s="81"/>
      <c r="I22" s="81" t="s">
        <v>239</v>
      </c>
    </row>
    <row r="23" spans="2:4" ht="18.75">
      <c r="B23" s="39"/>
      <c r="C23"/>
      <c r="D23"/>
    </row>
    <row r="24" spans="2:11" ht="18.75" customHeight="1">
      <c r="B24" s="297" t="s">
        <v>432</v>
      </c>
      <c r="C24" s="297"/>
      <c r="D24" s="297"/>
      <c r="E24" s="297"/>
      <c r="F24" s="297"/>
      <c r="G24" s="297"/>
      <c r="H24" s="297"/>
      <c r="I24" s="297"/>
      <c r="J24" s="118"/>
      <c r="K24" s="118"/>
    </row>
    <row r="25" spans="2:11" ht="42.75" customHeight="1">
      <c r="B25" s="297"/>
      <c r="C25" s="297"/>
      <c r="D25" s="297"/>
      <c r="E25" s="297"/>
      <c r="F25" s="297"/>
      <c r="G25" s="297"/>
      <c r="H25" s="297"/>
      <c r="I25" s="297"/>
      <c r="J25" s="118"/>
      <c r="K25" s="118"/>
    </row>
    <row r="26" spans="2:4" ht="18.75">
      <c r="B26" s="94"/>
      <c r="C26"/>
      <c r="D26"/>
    </row>
    <row r="27" spans="2:9" ht="59.25" customHeight="1">
      <c r="B27" s="295" t="s">
        <v>240</v>
      </c>
      <c r="C27" s="295"/>
      <c r="D27" s="295"/>
      <c r="E27" s="293" t="s">
        <v>243</v>
      </c>
      <c r="F27" s="293"/>
      <c r="G27" s="293"/>
      <c r="H27" s="293"/>
      <c r="I27" s="293"/>
    </row>
    <row r="28" spans="2:9" ht="18.75">
      <c r="B28" s="295"/>
      <c r="C28" s="295"/>
      <c r="D28" s="295"/>
      <c r="E28" s="293"/>
      <c r="F28" s="293"/>
      <c r="G28" s="293"/>
      <c r="H28" s="293"/>
      <c r="I28" s="293"/>
    </row>
    <row r="29" spans="2:9" ht="79.5" customHeight="1">
      <c r="B29" s="296" t="s">
        <v>241</v>
      </c>
      <c r="C29" s="296"/>
      <c r="D29" s="296"/>
      <c r="E29" s="294">
        <v>0</v>
      </c>
      <c r="F29" s="294"/>
      <c r="G29" s="294"/>
      <c r="H29" s="294"/>
      <c r="I29" s="294"/>
    </row>
    <row r="30" spans="2:9" ht="18.75">
      <c r="B30" s="296" t="s">
        <v>13</v>
      </c>
      <c r="C30" s="296"/>
      <c r="D30" s="296"/>
      <c r="E30" s="294">
        <v>0</v>
      </c>
      <c r="F30" s="294"/>
      <c r="G30" s="294"/>
      <c r="H30" s="294"/>
      <c r="I30" s="294"/>
    </row>
    <row r="31" spans="2:4" ht="20.25">
      <c r="B31" s="115"/>
      <c r="C31"/>
      <c r="D31"/>
    </row>
    <row r="34" spans="1:5" s="36" customFormat="1" ht="15.75">
      <c r="A34" s="39" t="s">
        <v>397</v>
      </c>
      <c r="B34" s="40"/>
      <c r="C34" s="40"/>
      <c r="D34" s="40"/>
      <c r="E34" s="40"/>
    </row>
    <row r="35" spans="1:5" s="36" customFormat="1" ht="15.75">
      <c r="A35" s="39" t="s">
        <v>152</v>
      </c>
      <c r="B35" s="40"/>
      <c r="C35" s="40"/>
      <c r="D35" s="40"/>
      <c r="E35" s="39"/>
    </row>
    <row r="36" spans="1:5" s="36" customFormat="1" ht="15.75">
      <c r="A36" s="39" t="s">
        <v>359</v>
      </c>
      <c r="B36" s="40"/>
      <c r="C36" s="40"/>
      <c r="D36" s="40"/>
      <c r="E36" s="40"/>
    </row>
    <row r="37" spans="1:5" s="36" customFormat="1" ht="15.75">
      <c r="A37" s="39"/>
      <c r="B37" s="40"/>
      <c r="C37" s="40"/>
      <c r="D37" s="40"/>
      <c r="E37" s="40"/>
    </row>
    <row r="38" spans="1:5" s="36" customFormat="1" ht="15.75">
      <c r="A38" s="39" t="s">
        <v>153</v>
      </c>
      <c r="B38" s="40"/>
      <c r="C38" s="40"/>
      <c r="D38" s="40"/>
      <c r="E38" s="40"/>
    </row>
    <row r="39" spans="1:5" s="36" customFormat="1" ht="15.75">
      <c r="A39" s="39" t="s">
        <v>152</v>
      </c>
      <c r="B39" s="40"/>
      <c r="C39" s="40"/>
      <c r="D39" s="40"/>
      <c r="E39" s="40"/>
    </row>
    <row r="40" spans="1:8" s="36" customFormat="1" ht="15.75">
      <c r="A40" s="142" t="s">
        <v>428</v>
      </c>
      <c r="B40" s="141"/>
      <c r="C40" s="141"/>
      <c r="D40" s="141"/>
      <c r="E40" s="141"/>
      <c r="F40" s="35"/>
      <c r="G40" s="35"/>
      <c r="H40" s="35"/>
    </row>
  </sheetData>
  <sheetProtection/>
  <mergeCells count="17">
    <mergeCell ref="B1:D1"/>
    <mergeCell ref="B3:D3"/>
    <mergeCell ref="G3:K3"/>
    <mergeCell ref="G1:L1"/>
    <mergeCell ref="E30:I30"/>
    <mergeCell ref="B30:D30"/>
    <mergeCell ref="B2:K2"/>
    <mergeCell ref="F11:I11"/>
    <mergeCell ref="A6:J6"/>
    <mergeCell ref="B8:J9"/>
    <mergeCell ref="F12:I12"/>
    <mergeCell ref="F13:I13"/>
    <mergeCell ref="E27:I28"/>
    <mergeCell ref="E29:I29"/>
    <mergeCell ref="B27:D28"/>
    <mergeCell ref="B29:D29"/>
    <mergeCell ref="B24:I25"/>
  </mergeCells>
  <printOptions/>
  <pageMargins left="1.21" right="0.55" top="0.43" bottom="0.39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="85" zoomScaleNormal="85" zoomScalePageLayoutView="0" workbookViewId="0" topLeftCell="A4">
      <selection activeCell="F12" sqref="F12:F21"/>
    </sheetView>
  </sheetViews>
  <sheetFormatPr defaultColWidth="9.140625" defaultRowHeight="15"/>
  <cols>
    <col min="1" max="1" width="4.8515625" style="0" customWidth="1"/>
    <col min="2" max="2" width="20.8515625" style="0" customWidth="1"/>
    <col min="3" max="3" width="64.140625" style="0" customWidth="1"/>
    <col min="4" max="4" width="16.8515625" style="0" customWidth="1"/>
    <col min="5" max="5" width="15.8515625" style="0" customWidth="1"/>
    <col min="6" max="6" width="15.140625" style="0" customWidth="1"/>
  </cols>
  <sheetData>
    <row r="1" spans="4:6" ht="18.75">
      <c r="D1" s="285" t="s">
        <v>246</v>
      </c>
      <c r="E1" s="285"/>
      <c r="F1" s="285"/>
    </row>
    <row r="2" spans="3:6" ht="18.75" customHeight="1">
      <c r="C2" s="285" t="s">
        <v>156</v>
      </c>
      <c r="D2" s="285"/>
      <c r="E2" s="285"/>
      <c r="F2" s="285"/>
    </row>
    <row r="3" spans="4:6" ht="18.75">
      <c r="D3" s="285" t="s">
        <v>426</v>
      </c>
      <c r="E3" s="285"/>
      <c r="F3" s="285"/>
    </row>
    <row r="6" spans="1:6" ht="69.75" customHeight="1">
      <c r="A6" s="305" t="s">
        <v>434</v>
      </c>
      <c r="B6" s="305"/>
      <c r="C6" s="305"/>
      <c r="D6" s="305"/>
      <c r="E6" s="305"/>
      <c r="F6" s="305"/>
    </row>
    <row r="7" spans="1:6" ht="24" customHeight="1" thickBot="1">
      <c r="A7" s="88"/>
      <c r="B7" s="88"/>
      <c r="C7" s="88"/>
      <c r="D7" s="88"/>
      <c r="E7" s="88"/>
      <c r="F7" s="88" t="s">
        <v>15</v>
      </c>
    </row>
    <row r="8" spans="2:6" ht="15" customHeight="1">
      <c r="B8" s="306" t="s">
        <v>14</v>
      </c>
      <c r="C8" s="309" t="s">
        <v>57</v>
      </c>
      <c r="D8" s="312" t="s">
        <v>248</v>
      </c>
      <c r="E8" s="312" t="s">
        <v>59</v>
      </c>
      <c r="F8" s="302" t="s">
        <v>18</v>
      </c>
    </row>
    <row r="9" spans="2:6" ht="15" customHeight="1">
      <c r="B9" s="307"/>
      <c r="C9" s="310"/>
      <c r="D9" s="313"/>
      <c r="E9" s="313"/>
      <c r="F9" s="303"/>
    </row>
    <row r="10" spans="2:6" ht="54" customHeight="1" thickBot="1">
      <c r="B10" s="308"/>
      <c r="C10" s="311"/>
      <c r="D10" s="314"/>
      <c r="E10" s="314"/>
      <c r="F10" s="304"/>
    </row>
    <row r="11" spans="2:6" ht="16.5" thickBot="1">
      <c r="B11" s="120">
        <v>1</v>
      </c>
      <c r="C11" s="80">
        <v>2</v>
      </c>
      <c r="D11" s="136">
        <v>3</v>
      </c>
      <c r="E11" s="137">
        <v>4</v>
      </c>
      <c r="F11" s="121">
        <v>5</v>
      </c>
    </row>
    <row r="12" spans="2:9" ht="16.5" thickBot="1">
      <c r="B12" s="120"/>
      <c r="C12" s="82" t="s">
        <v>247</v>
      </c>
      <c r="D12" s="216">
        <f>D13+D14+D15+D16+D17+D18+D19+D20+D21</f>
        <v>23498.6</v>
      </c>
      <c r="E12" s="216">
        <f>E13+E14+E15+E16+E17+E18+E19+E20+E21</f>
        <v>22073.3</v>
      </c>
      <c r="F12" s="76">
        <f>E12*100/D12</f>
        <v>93.93453227000758</v>
      </c>
      <c r="I12" s="214"/>
    </row>
    <row r="13" spans="2:6" ht="48.75" customHeight="1" thickBot="1">
      <c r="B13" s="223" t="s">
        <v>332</v>
      </c>
      <c r="C13" s="215" t="s">
        <v>435</v>
      </c>
      <c r="D13" s="222">
        <v>1</v>
      </c>
      <c r="E13" s="217">
        <v>1</v>
      </c>
      <c r="F13" s="76">
        <f aca="true" t="shared" si="0" ref="F13:F21">E13*100/D13</f>
        <v>100</v>
      </c>
    </row>
    <row r="14" spans="2:6" ht="32.25" thickBot="1">
      <c r="B14" s="223" t="s">
        <v>436</v>
      </c>
      <c r="C14" s="215" t="s">
        <v>437</v>
      </c>
      <c r="D14" s="222">
        <v>20</v>
      </c>
      <c r="E14" s="218">
        <v>20</v>
      </c>
      <c r="F14" s="76">
        <f t="shared" si="0"/>
        <v>100</v>
      </c>
    </row>
    <row r="15" spans="2:6" ht="32.25" thickBot="1">
      <c r="B15" s="226" t="s">
        <v>438</v>
      </c>
      <c r="C15" s="227" t="s">
        <v>439</v>
      </c>
      <c r="D15" s="228">
        <v>1226.9</v>
      </c>
      <c r="E15" s="229">
        <v>911.9</v>
      </c>
      <c r="F15" s="76">
        <f t="shared" si="0"/>
        <v>74.32553590349661</v>
      </c>
    </row>
    <row r="16" spans="2:6" ht="16.5" thickBot="1">
      <c r="B16" s="223" t="s">
        <v>440</v>
      </c>
      <c r="C16" s="215" t="s">
        <v>441</v>
      </c>
      <c r="D16" s="222">
        <v>12149.8</v>
      </c>
      <c r="E16" s="218">
        <v>12148.9</v>
      </c>
      <c r="F16" s="76">
        <f t="shared" si="0"/>
        <v>99.99259247065795</v>
      </c>
    </row>
    <row r="17" spans="2:6" ht="47.25">
      <c r="B17" s="226" t="s">
        <v>335</v>
      </c>
      <c r="C17" s="227" t="s">
        <v>442</v>
      </c>
      <c r="D17" s="228">
        <v>192</v>
      </c>
      <c r="E17" s="229">
        <v>192</v>
      </c>
      <c r="F17" s="76">
        <f t="shared" si="0"/>
        <v>100</v>
      </c>
    </row>
    <row r="18" spans="2:6" ht="67.5" customHeight="1">
      <c r="B18" s="224" t="s">
        <v>309</v>
      </c>
      <c r="C18" s="212" t="s">
        <v>444</v>
      </c>
      <c r="D18" s="219">
        <v>102.3</v>
      </c>
      <c r="E18" s="220">
        <v>97</v>
      </c>
      <c r="F18" s="76">
        <f t="shared" si="0"/>
        <v>94.81915933528838</v>
      </c>
    </row>
    <row r="19" spans="2:6" ht="51.75" customHeight="1" thickBot="1">
      <c r="B19" s="225" t="s">
        <v>446</v>
      </c>
      <c r="C19" s="213" t="s">
        <v>445</v>
      </c>
      <c r="D19" s="221">
        <v>567.4</v>
      </c>
      <c r="E19" s="218">
        <v>567.4</v>
      </c>
      <c r="F19" s="76">
        <f t="shared" si="0"/>
        <v>100</v>
      </c>
    </row>
    <row r="20" spans="2:6" ht="70.5" customHeight="1" thickBot="1">
      <c r="B20" s="223" t="s">
        <v>392</v>
      </c>
      <c r="C20" s="215" t="s">
        <v>447</v>
      </c>
      <c r="D20" s="222">
        <v>9234.2</v>
      </c>
      <c r="E20" s="218">
        <v>8130.1</v>
      </c>
      <c r="F20" s="76">
        <f t="shared" si="0"/>
        <v>88.0433605509952</v>
      </c>
    </row>
    <row r="21" spans="2:6" ht="60" customHeight="1" thickBot="1">
      <c r="B21" s="223" t="s">
        <v>448</v>
      </c>
      <c r="C21" s="215" t="s">
        <v>449</v>
      </c>
      <c r="D21" s="222">
        <v>5</v>
      </c>
      <c r="E21" s="218">
        <v>5</v>
      </c>
      <c r="F21" s="76">
        <f t="shared" si="0"/>
        <v>100</v>
      </c>
    </row>
    <row r="22" spans="1:5" s="36" customFormat="1" ht="15.75">
      <c r="A22" s="39"/>
      <c r="B22" s="135"/>
      <c r="C22" s="134"/>
      <c r="D22" s="40"/>
      <c r="E22" s="40"/>
    </row>
    <row r="23" spans="1:5" s="36" customFormat="1" ht="15.75">
      <c r="A23" s="39"/>
      <c r="B23" s="135"/>
      <c r="C23" s="134"/>
      <c r="D23" s="40"/>
      <c r="E23" s="40"/>
    </row>
    <row r="24" spans="1:5" s="36" customFormat="1" ht="15.75">
      <c r="A24" s="39"/>
      <c r="B24" s="135"/>
      <c r="C24" s="134"/>
      <c r="D24" s="40"/>
      <c r="E24" s="40"/>
    </row>
    <row r="25" spans="1:5" s="36" customFormat="1" ht="15.75">
      <c r="A25" s="39" t="s">
        <v>366</v>
      </c>
      <c r="B25" s="40"/>
      <c r="C25" s="40"/>
      <c r="D25" s="40"/>
      <c r="E25" s="40"/>
    </row>
    <row r="26" spans="1:5" s="36" customFormat="1" ht="15.75">
      <c r="A26" s="39" t="s">
        <v>152</v>
      </c>
      <c r="B26" s="40"/>
      <c r="C26" s="40"/>
      <c r="D26" s="40"/>
      <c r="E26" s="39"/>
    </row>
    <row r="27" spans="1:5" s="36" customFormat="1" ht="15.75">
      <c r="A27" s="39" t="s">
        <v>359</v>
      </c>
      <c r="B27" s="40"/>
      <c r="C27" s="40"/>
      <c r="D27" s="40"/>
      <c r="E27" s="40"/>
    </row>
    <row r="28" spans="1:5" s="36" customFormat="1" ht="15.75">
      <c r="A28" s="39"/>
      <c r="B28" s="40"/>
      <c r="C28" s="40"/>
      <c r="D28" s="40"/>
      <c r="E28" s="40"/>
    </row>
    <row r="29" spans="1:5" s="36" customFormat="1" ht="15.75">
      <c r="A29" s="39" t="s">
        <v>153</v>
      </c>
      <c r="B29" s="40"/>
      <c r="C29" s="40"/>
      <c r="D29" s="40"/>
      <c r="E29" s="40"/>
    </row>
    <row r="30" spans="1:5" s="36" customFormat="1" ht="15.75">
      <c r="A30" s="39" t="s">
        <v>152</v>
      </c>
      <c r="B30" s="40"/>
      <c r="C30" s="40"/>
      <c r="D30" s="40"/>
      <c r="E30" s="40"/>
    </row>
    <row r="31" spans="1:8" s="36" customFormat="1" ht="15.75">
      <c r="A31" s="142" t="s">
        <v>405</v>
      </c>
      <c r="B31" s="141"/>
      <c r="C31" s="141"/>
      <c r="D31" s="141"/>
      <c r="E31" s="141"/>
      <c r="F31" s="35"/>
      <c r="G31" s="35"/>
      <c r="H31" s="35"/>
    </row>
  </sheetData>
  <sheetProtection/>
  <mergeCells count="9">
    <mergeCell ref="F8:F10"/>
    <mergeCell ref="D1:F1"/>
    <mergeCell ref="D3:F3"/>
    <mergeCell ref="A6:F6"/>
    <mergeCell ref="C2:F2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85" zoomScaleNormal="85" zoomScalePageLayoutView="0" workbookViewId="0" topLeftCell="A1">
      <selection activeCell="H11" sqref="H11"/>
    </sheetView>
  </sheetViews>
  <sheetFormatPr defaultColWidth="9.140625" defaultRowHeight="15"/>
  <cols>
    <col min="1" max="1" width="21.7109375" style="7" customWidth="1"/>
    <col min="2" max="2" width="23.00390625" style="7" customWidth="1"/>
    <col min="3" max="3" width="29.00390625" style="7" customWidth="1"/>
    <col min="4" max="4" width="27.00390625" style="7" customWidth="1"/>
    <col min="5" max="6" width="9.140625" style="7" customWidth="1"/>
  </cols>
  <sheetData>
    <row r="1" spans="2:9" ht="18.75" customHeight="1">
      <c r="B1" s="285" t="s">
        <v>249</v>
      </c>
      <c r="C1" s="285"/>
      <c r="D1" s="285"/>
      <c r="E1" s="8"/>
      <c r="F1" s="8"/>
      <c r="G1" s="8"/>
      <c r="H1" s="8"/>
      <c r="I1" s="8"/>
    </row>
    <row r="2" spans="2:9" ht="18.75" customHeight="1">
      <c r="B2" s="285" t="s">
        <v>205</v>
      </c>
      <c r="C2" s="285"/>
      <c r="D2" s="285"/>
      <c r="E2" s="8"/>
      <c r="F2" s="8"/>
      <c r="G2" s="8"/>
      <c r="H2" s="8"/>
      <c r="I2" s="8"/>
    </row>
    <row r="3" spans="2:9" ht="18.75" customHeight="1">
      <c r="B3" s="285" t="s">
        <v>426</v>
      </c>
      <c r="C3" s="285"/>
      <c r="D3" s="285"/>
      <c r="E3" s="8"/>
      <c r="F3" s="8"/>
      <c r="G3" s="8"/>
      <c r="H3" s="8"/>
      <c r="I3" s="8"/>
    </row>
    <row r="7" spans="1:9" ht="64.5" customHeight="1">
      <c r="A7" s="315" t="s">
        <v>450</v>
      </c>
      <c r="B7" s="315"/>
      <c r="C7" s="315"/>
      <c r="D7" s="315"/>
      <c r="E7" s="13"/>
      <c r="F7" s="13"/>
      <c r="G7" s="12"/>
      <c r="H7" s="12"/>
      <c r="I7" s="12"/>
    </row>
    <row r="8" ht="18.75">
      <c r="D8" s="16" t="s">
        <v>15</v>
      </c>
    </row>
    <row r="9" ht="19.5" thickBot="1"/>
    <row r="10" spans="1:4" ht="52.5" customHeight="1" thickBot="1">
      <c r="A10" s="122" t="s">
        <v>28</v>
      </c>
      <c r="B10" s="124" t="s">
        <v>248</v>
      </c>
      <c r="C10" s="124" t="s">
        <v>59</v>
      </c>
      <c r="D10" s="125" t="s">
        <v>18</v>
      </c>
    </row>
    <row r="11" spans="1:4" ht="19.5" thickBot="1">
      <c r="A11" s="123" t="s">
        <v>250</v>
      </c>
      <c r="B11" s="124">
        <f>B12</f>
        <v>518.5</v>
      </c>
      <c r="C11" s="124">
        <f>C12</f>
        <v>518.5</v>
      </c>
      <c r="D11" s="125">
        <f>C11*100/B11</f>
        <v>100</v>
      </c>
    </row>
    <row r="12" spans="1:4" ht="57" thickBot="1">
      <c r="A12" s="123" t="s">
        <v>0</v>
      </c>
      <c r="B12" s="124">
        <v>518.5</v>
      </c>
      <c r="C12" s="124">
        <v>518.5</v>
      </c>
      <c r="D12" s="125">
        <f>C12*100/B12</f>
        <v>100</v>
      </c>
    </row>
    <row r="16" spans="1:5" s="36" customFormat="1" ht="15.75">
      <c r="A16" s="39" t="s">
        <v>366</v>
      </c>
      <c r="B16" s="40"/>
      <c r="C16" s="40"/>
      <c r="D16" s="40"/>
      <c r="E16" s="40"/>
    </row>
    <row r="17" spans="1:5" s="36" customFormat="1" ht="15.75">
      <c r="A17" s="39" t="s">
        <v>152</v>
      </c>
      <c r="B17" s="40"/>
      <c r="C17" s="40"/>
      <c r="D17" s="40"/>
      <c r="E17" s="39"/>
    </row>
    <row r="18" spans="1:5" s="36" customFormat="1" ht="15.75">
      <c r="A18" s="39" t="s">
        <v>359</v>
      </c>
      <c r="B18" s="40"/>
      <c r="C18" s="40"/>
      <c r="D18" s="40"/>
      <c r="E18" s="40"/>
    </row>
    <row r="19" spans="1:5" s="36" customFormat="1" ht="15.75">
      <c r="A19" s="39"/>
      <c r="B19" s="40"/>
      <c r="C19" s="40"/>
      <c r="D19" s="40"/>
      <c r="E19" s="40"/>
    </row>
    <row r="20" spans="1:5" s="36" customFormat="1" ht="15.75">
      <c r="A20" s="39" t="s">
        <v>153</v>
      </c>
      <c r="B20" s="40"/>
      <c r="C20" s="40"/>
      <c r="D20" s="40"/>
      <c r="E20" s="40"/>
    </row>
    <row r="21" spans="1:5" s="36" customFormat="1" ht="15.75">
      <c r="A21" s="39" t="s">
        <v>152</v>
      </c>
      <c r="B21" s="40"/>
      <c r="C21" s="40"/>
      <c r="D21" s="40"/>
      <c r="E21" s="40"/>
    </row>
    <row r="22" spans="1:8" s="36" customFormat="1" ht="15.75">
      <c r="A22" s="142" t="s">
        <v>405</v>
      </c>
      <c r="B22" s="141"/>
      <c r="C22" s="141"/>
      <c r="D22" s="141"/>
      <c r="E22" s="141"/>
      <c r="F22" s="35"/>
      <c r="G22" s="35"/>
      <c r="H22" s="35"/>
    </row>
  </sheetData>
  <sheetProtection/>
  <mergeCells count="4">
    <mergeCell ref="B1:D1"/>
    <mergeCell ref="B2:D2"/>
    <mergeCell ref="B3:D3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User</cp:lastModifiedBy>
  <cp:lastPrinted>2020-04-22T09:46:27Z</cp:lastPrinted>
  <dcterms:created xsi:type="dcterms:W3CDTF">2012-03-26T11:02:55Z</dcterms:created>
  <dcterms:modified xsi:type="dcterms:W3CDTF">2020-05-14T09:41:50Z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